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ate1904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traceysharman/Dropbox/Screen Guild Contracts/PROJECTS/WORKSHOPS/BUSINESS TOOLKIT/INVOICE TEMPLATES/"/>
    </mc:Choice>
  </mc:AlternateContent>
  <xr:revisionPtr revIDLastSave="0" documentId="13_ncr:1_{5844BE0F-3A22-6B4B-A21B-E4035BA16EB2}" xr6:coauthVersionLast="47" xr6:coauthVersionMax="47" xr10:uidLastSave="{00000000-0000-0000-0000-000000000000}"/>
  <bookViews>
    <workbookView xWindow="8040" yWindow="-19480" windowWidth="28800" windowHeight="16680" tabRatio="500" xr2:uid="{00000000-000D-0000-FFFF-FFFF00000000}"/>
  </bookViews>
  <sheets>
    <sheet name="FULL TIME" sheetId="1" r:id="rId1"/>
  </sheets>
  <definedNames>
    <definedName name="_xlnm.Print_Area" localSheetId="0">'FULL TIME'!$A$1:$AN$70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48" i="1" l="1"/>
  <c r="J55" i="1"/>
  <c r="AI50" i="1" s="1"/>
  <c r="J56" i="1"/>
  <c r="J54" i="1"/>
  <c r="J53" i="1"/>
  <c r="J52" i="1"/>
  <c r="J51" i="1"/>
  <c r="AA54" i="1"/>
  <c r="AA52" i="1"/>
  <c r="AJ25" i="1" l="1"/>
  <c r="AJ23" i="1"/>
  <c r="A71" i="1" l="1"/>
  <c r="AZ43" i="1"/>
  <c r="AZ41" i="1"/>
  <c r="AZ39" i="1"/>
  <c r="AZ31" i="1"/>
  <c r="AZ33" i="1"/>
  <c r="AY31" i="1"/>
  <c r="AZ35" i="1"/>
  <c r="AZ37" i="1"/>
  <c r="BI30" i="1"/>
  <c r="BA4" i="1"/>
  <c r="BA5" i="1"/>
  <c r="BA3" i="1"/>
  <c r="BI41" i="1"/>
  <c r="BI39" i="1"/>
  <c r="BI37" i="1"/>
  <c r="AW39" i="1"/>
  <c r="BH39" i="1"/>
  <c r="BI35" i="1"/>
  <c r="AW37" i="1"/>
  <c r="BH37" i="1"/>
  <c r="BH35" i="1"/>
  <c r="AW35" i="1"/>
  <c r="BI33" i="1"/>
  <c r="BI31" i="1"/>
  <c r="AW33" i="1"/>
  <c r="BH33" i="1"/>
  <c r="AW43" i="1"/>
  <c r="BH43" i="1"/>
  <c r="AW41" i="1"/>
  <c r="AW31" i="1"/>
  <c r="BI43" i="1"/>
  <c r="BK43" i="1"/>
  <c r="BG43" i="1"/>
  <c r="BH41" i="1"/>
  <c r="BK41" i="1"/>
  <c r="BG41" i="1"/>
  <c r="AC46" i="1"/>
  <c r="BR43" i="1"/>
  <c r="BF43" i="1"/>
  <c r="BF41" i="1"/>
  <c r="BF39" i="1"/>
  <c r="BF37" i="1"/>
  <c r="BF35" i="1"/>
  <c r="BF33" i="1"/>
  <c r="BF31" i="1"/>
  <c r="BE43" i="1"/>
  <c r="BE41" i="1"/>
  <c r="BE39" i="1"/>
  <c r="BE37" i="1"/>
  <c r="BE35" i="1"/>
  <c r="BE33" i="1"/>
  <c r="BE31" i="1"/>
  <c r="BD43" i="1"/>
  <c r="BD41" i="1"/>
  <c r="BD39" i="1"/>
  <c r="BD37" i="1"/>
  <c r="BD35" i="1"/>
  <c r="BD33" i="1"/>
  <c r="BD31" i="1"/>
  <c r="BG39" i="1"/>
  <c r="BG37" i="1"/>
  <c r="BG35" i="1"/>
  <c r="BG33" i="1"/>
  <c r="BG31" i="1"/>
  <c r="J49" i="1"/>
  <c r="J50" i="1"/>
  <c r="J48" i="1"/>
  <c r="BK39" i="1"/>
  <c r="BK37" i="1"/>
  <c r="BK35" i="1"/>
  <c r="BK31" i="1"/>
  <c r="BK33" i="1"/>
  <c r="BQ43" i="1"/>
  <c r="BH31" i="1"/>
  <c r="BS43" i="1"/>
  <c r="BR41" i="1"/>
  <c r="AY33" i="1" l="1"/>
  <c r="AY35" i="1" s="1"/>
  <c r="BJ37" i="1"/>
  <c r="BL37" i="1" s="1"/>
  <c r="N36" i="1" s="1"/>
  <c r="BJ33" i="1"/>
  <c r="BL33" i="1" s="1"/>
  <c r="BN33" i="1" s="1"/>
  <c r="BO33" i="1" s="1"/>
  <c r="BJ39" i="1"/>
  <c r="BL39" i="1" s="1"/>
  <c r="BN39" i="1" s="1"/>
  <c r="BJ31" i="1"/>
  <c r="BL31" i="1" s="1"/>
  <c r="N30" i="1" s="1"/>
  <c r="BJ35" i="1"/>
  <c r="BL35" i="1" s="1"/>
  <c r="BJ43" i="1"/>
  <c r="BL43" i="1" s="1"/>
  <c r="BJ41" i="1"/>
  <c r="BL41" i="1" s="1"/>
  <c r="BN41" i="1" s="1"/>
  <c r="BA6" i="1"/>
  <c r="V58" i="1" s="1"/>
  <c r="BA35" i="1" l="1"/>
  <c r="BB35" i="1" s="1"/>
  <c r="BC35" i="1" s="1"/>
  <c r="BM35" i="1" s="1"/>
  <c r="T34" i="1" s="1"/>
  <c r="AY37" i="1"/>
  <c r="BA37" i="1" s="1"/>
  <c r="BB37" i="1" s="1"/>
  <c r="BC37" i="1" s="1"/>
  <c r="BM37" i="1" s="1"/>
  <c r="T36" i="1" s="1"/>
  <c r="BN37" i="1"/>
  <c r="BO37" i="1" s="1"/>
  <c r="W36" i="1" s="1"/>
  <c r="N32" i="1"/>
  <c r="N38" i="1"/>
  <c r="N40" i="1"/>
  <c r="Q38" i="1"/>
  <c r="BO39" i="1"/>
  <c r="Q40" i="1"/>
  <c r="BO41" i="1"/>
  <c r="W40" i="1" s="1"/>
  <c r="BN35" i="1"/>
  <c r="Q34" i="1" s="1"/>
  <c r="N34" i="1"/>
  <c r="Q32" i="1"/>
  <c r="BN43" i="1"/>
  <c r="Q42" i="1" s="1"/>
  <c r="N42" i="1"/>
  <c r="BN31" i="1"/>
  <c r="W32" i="1"/>
  <c r="AY39" i="1" l="1"/>
  <c r="Q36" i="1"/>
  <c r="BO35" i="1"/>
  <c r="W34" i="1" s="1"/>
  <c r="BO31" i="1"/>
  <c r="W30" i="1" s="1"/>
  <c r="BO43" i="1"/>
  <c r="W42" i="1" s="1"/>
  <c r="Q30" i="1"/>
  <c r="Q44" i="1" s="1"/>
  <c r="BP33" i="1"/>
  <c r="Z32" i="1" s="1"/>
  <c r="BP41" i="1"/>
  <c r="Z40" i="1" s="1"/>
  <c r="W38" i="1"/>
  <c r="BP39" i="1"/>
  <c r="Z38" i="1" s="1"/>
  <c r="BP37" i="1"/>
  <c r="Z36" i="1" s="1"/>
  <c r="BA39" i="1" l="1"/>
  <c r="BB39" i="1" s="1"/>
  <c r="BC39" i="1" s="1"/>
  <c r="BM39" i="1" s="1"/>
  <c r="T38" i="1" s="1"/>
  <c r="AY41" i="1"/>
  <c r="BA33" i="1"/>
  <c r="BB33" i="1" s="1"/>
  <c r="BC33" i="1" s="1"/>
  <c r="BM33" i="1" s="1"/>
  <c r="T32" i="1" s="1"/>
  <c r="BP35" i="1"/>
  <c r="Z34" i="1" s="1"/>
  <c r="BP31" i="1"/>
  <c r="Z30" i="1" s="1"/>
  <c r="BP43" i="1"/>
  <c r="Q45" i="1"/>
  <c r="BN46" i="1"/>
  <c r="W44" i="1"/>
  <c r="W45" i="1" s="1"/>
  <c r="BA41" i="1" l="1"/>
  <c r="BB41" i="1" s="1"/>
  <c r="BC41" i="1" s="1"/>
  <c r="BM41" i="1" s="1"/>
  <c r="T40" i="1" s="1"/>
  <c r="AY43" i="1"/>
  <c r="BA43" i="1" s="1"/>
  <c r="BB43" i="1" s="1"/>
  <c r="BC43" i="1" s="1"/>
  <c r="BM43" i="1" s="1"/>
  <c r="T42" i="1" s="1"/>
  <c r="Z42" i="1"/>
  <c r="Z44" i="1" s="1"/>
  <c r="Z45" i="1" s="1"/>
  <c r="BO46" i="1"/>
  <c r="BA31" i="1" l="1"/>
  <c r="BB31" i="1" s="1"/>
  <c r="BC31" i="1" s="1"/>
  <c r="BM31" i="1" s="1"/>
  <c r="T44" i="1" s="1"/>
  <c r="T45" i="1" s="1"/>
  <c r="AI47" i="1" s="1"/>
  <c r="AI49" i="1" s="1"/>
  <c r="BP46" i="1"/>
  <c r="BM46" i="1" s="1"/>
  <c r="N44" i="1"/>
  <c r="AI54" i="1" l="1"/>
  <c r="AI51" i="1"/>
  <c r="AI52" i="1" s="1"/>
  <c r="AI53" i="1" s="1"/>
  <c r="AI45" i="1"/>
  <c r="A43" i="1"/>
  <c r="A46" i="1" s="1"/>
  <c r="AI56" i="1" l="1"/>
  <c r="A41" i="1"/>
  <c r="A39" i="1" s="1"/>
  <c r="A37" i="1" s="1"/>
  <c r="A35" i="1" s="1"/>
  <c r="A33" i="1" s="1"/>
  <c r="A3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Nix, Julie (206719964)</author>
    <author>E</author>
    <author>Bren Mackenzie</author>
    <author>John</author>
  </authors>
  <commentList>
    <comment ref="AA6" authorId="0" shapeId="0" xr:uid="{4BD37142-5045-40A6-9823-5819E3829F88}">
      <text>
        <r>
          <rPr>
            <b/>
            <sz val="9"/>
            <color rgb="FF000000"/>
            <rFont val="Tahoma"/>
            <family val="2"/>
          </rPr>
          <t>Nix, Julie (206719964):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AUTO from A25</t>
        </r>
      </text>
    </comment>
    <comment ref="Z14" authorId="1" shapeId="0" xr:uid="{0192C81C-19D6-4A9D-90E8-E314DD4D7479}">
      <text>
        <r>
          <rPr>
            <b/>
            <sz val="8"/>
            <color rgb="FF000000"/>
            <rFont val="Tahoma"/>
            <family val="2"/>
          </rPr>
          <t>Enter digits in a row and hit enter - will auto format</t>
        </r>
      </text>
    </comment>
    <comment ref="A19" authorId="1" shapeId="0" xr:uid="{00000000-0006-0000-0000-000002000000}">
      <text>
        <r>
          <rPr>
            <b/>
            <sz val="8"/>
            <color rgb="FF000000"/>
            <rFont val="Tahoma"/>
            <family val="2"/>
          </rPr>
          <t>Enter digits in a row and hit enter - will auto format</t>
        </r>
      </text>
    </comment>
    <comment ref="AJ23" authorId="0" shapeId="0" xr:uid="{340A8D8D-3811-4F92-B1B5-2995A1BBD14F}">
      <text>
        <r>
          <rPr>
            <b/>
            <sz val="9"/>
            <color rgb="FF000000"/>
            <rFont val="Tahoma"/>
            <family val="2"/>
          </rPr>
          <t>Nix, Julie (206719964):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AUTO from Daily Rate</t>
        </r>
      </text>
    </comment>
    <comment ref="AJ25" authorId="0" shapeId="0" xr:uid="{EE7D1059-F7ED-4C5B-9AD1-C236BFE60A5A}">
      <text>
        <r>
          <rPr>
            <b/>
            <sz val="9"/>
            <color rgb="FF000000"/>
            <rFont val="Tahoma"/>
            <family val="2"/>
          </rPr>
          <t>Nix, Julie (206719964):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AUTO From Daily rate</t>
        </r>
      </text>
    </comment>
    <comment ref="B29" authorId="2" shapeId="0" xr:uid="{00000000-0006-0000-0000-000003000000}">
      <text>
        <r>
          <rPr>
            <b/>
            <sz val="9"/>
            <color indexed="81"/>
            <rFont val="Tahoma"/>
            <family val="2"/>
          </rPr>
          <t>Please express travel time in total minutes. i.e. 1 hour should be 60.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41" authorId="3" shapeId="0" xr:uid="{02016D73-02A4-486F-A297-CB75847EC8BC}">
      <text>
        <r>
          <rPr>
            <b/>
            <sz val="9"/>
            <color rgb="FF000000"/>
            <rFont val="Tahoma"/>
            <family val="2"/>
          </rPr>
          <t>Please place a check in the box if a 6th day or 7th day is worked.</t>
        </r>
      </text>
    </comment>
    <comment ref="AE42" authorId="3" shapeId="0" xr:uid="{00000000-0006-0000-0000-000005000000}">
      <text>
        <r>
          <rPr>
            <b/>
            <sz val="9"/>
            <color rgb="FF000000"/>
            <rFont val="Tahoma"/>
            <family val="2"/>
          </rPr>
          <t>Please place a check in the box if a 6th day or 7th day is worked.</t>
        </r>
      </text>
    </comment>
    <comment ref="AE43" authorId="3" shapeId="0" xr:uid="{00000000-0006-0000-0000-000006000000}">
      <text>
        <r>
          <rPr>
            <b/>
            <sz val="9"/>
            <color rgb="FF000000"/>
            <rFont val="Tahoma"/>
            <family val="2"/>
          </rPr>
          <t>Please place a check in the box if a 6th day or 7th day is worked.</t>
        </r>
      </text>
    </comment>
    <comment ref="A61" authorId="1" shapeId="0" xr:uid="{07797930-78B8-403C-9731-D604C11F6D97}">
      <text>
        <r>
          <rPr>
            <b/>
            <sz val="8"/>
            <color indexed="81"/>
            <rFont val="Tahoma"/>
            <family val="2"/>
          </rPr>
          <t>Enter digits in a row and hit enter - will auto format</t>
        </r>
      </text>
    </comment>
  </commentList>
</comments>
</file>

<file path=xl/sharedStrings.xml><?xml version="1.0" encoding="utf-8"?>
<sst xmlns="http://schemas.openxmlformats.org/spreadsheetml/2006/main" count="177" uniqueCount="148">
  <si>
    <t>Car (Taxable)</t>
  </si>
  <si>
    <t>IRD/GST#:</t>
  </si>
  <si>
    <t>Mobile:</t>
  </si>
  <si>
    <t>Email:</t>
  </si>
  <si>
    <t>Department:</t>
  </si>
  <si>
    <t>PR/Acc Code:</t>
  </si>
  <si>
    <t>(A) + (B)</t>
    <phoneticPr fontId="3" type="noConversion"/>
  </si>
  <si>
    <t>(C) + (D)</t>
    <phoneticPr fontId="3" type="noConversion"/>
  </si>
  <si>
    <t>(E) + (F)</t>
    <phoneticPr fontId="3" type="noConversion"/>
  </si>
  <si>
    <t>To:</t>
  </si>
  <si>
    <t>Address:</t>
  </si>
  <si>
    <t>For:</t>
  </si>
  <si>
    <t>NZ$</t>
  </si>
  <si>
    <t>DATE</t>
  </si>
  <si>
    <t>CALL</t>
  </si>
  <si>
    <t>WRAP</t>
  </si>
  <si>
    <t>TIME</t>
  </si>
  <si>
    <t>HOURS</t>
  </si>
  <si>
    <t>T1.5</t>
  </si>
  <si>
    <t>T2</t>
  </si>
  <si>
    <t>BTA</t>
  </si>
  <si>
    <t>(*include all hours worked)</t>
  </si>
  <si>
    <t>ACCUM WEEKLY HOURS</t>
  </si>
  <si>
    <t>Invoice Date:</t>
    <phoneticPr fontId="3" type="noConversion"/>
  </si>
  <si>
    <t>Invoice #</t>
  </si>
  <si>
    <t>Position:</t>
  </si>
  <si>
    <t>* TOTAL</t>
  </si>
  <si>
    <t>T1</t>
  </si>
  <si>
    <t>Broken</t>
  </si>
  <si>
    <t>TRAVEL</t>
  </si>
  <si>
    <t>Turnaround</t>
  </si>
  <si>
    <t>MONDAY</t>
  </si>
  <si>
    <t>TUESDAY</t>
  </si>
  <si>
    <t>WEDNESDAY</t>
  </si>
  <si>
    <t>THURSDAY</t>
  </si>
  <si>
    <t>FRIDAY</t>
  </si>
  <si>
    <t>SUNDAY</t>
  </si>
  <si>
    <t>ALLOWANCES</t>
  </si>
  <si>
    <t>AMOUNT</t>
  </si>
  <si>
    <t>CODE</t>
  </si>
  <si>
    <t>Total</t>
  </si>
  <si>
    <t>BANK - DIRECT DEPOSIT DETAILS</t>
  </si>
  <si>
    <t>Invoice Total</t>
  </si>
  <si>
    <t>Contractor:</t>
  </si>
  <si>
    <t>Overtime</t>
    <phoneticPr fontId="3" type="noConversion"/>
  </si>
  <si>
    <t>(A)</t>
    <phoneticPr fontId="3" type="noConversion"/>
  </si>
  <si>
    <t>Sub Total 1</t>
    <phoneticPr fontId="3" type="noConversion"/>
  </si>
  <si>
    <t>Sub Total 2</t>
    <phoneticPr fontId="3" type="noConversion"/>
  </si>
  <si>
    <t>(B)</t>
    <phoneticPr fontId="3" type="noConversion"/>
  </si>
  <si>
    <t>(C)</t>
    <phoneticPr fontId="3" type="noConversion"/>
  </si>
  <si>
    <t>(D)</t>
    <phoneticPr fontId="3" type="noConversion"/>
  </si>
  <si>
    <t>Sub Total 3</t>
    <phoneticPr fontId="3" type="noConversion"/>
  </si>
  <si>
    <t>(E)</t>
    <phoneticPr fontId="3" type="noConversion"/>
  </si>
  <si>
    <t>(F)</t>
    <phoneticPr fontId="3" type="noConversion"/>
  </si>
  <si>
    <t>(G)</t>
    <phoneticPr fontId="3" type="noConversion"/>
  </si>
  <si>
    <t>(H)</t>
    <phoneticPr fontId="3" type="noConversion"/>
  </si>
  <si>
    <t>Less</t>
    <phoneticPr fontId="3" type="noConversion"/>
  </si>
  <si>
    <t>Withholding Tax</t>
    <phoneticPr fontId="3" type="noConversion"/>
  </si>
  <si>
    <t>(Labour Total)</t>
    <phoneticPr fontId="3" type="noConversion"/>
  </si>
  <si>
    <t>GST</t>
  </si>
  <si>
    <t>E-mail:</t>
  </si>
  <si>
    <t>Plus Taxable Allowances</t>
  </si>
  <si>
    <t>Plus Tax Free Allowances</t>
  </si>
  <si>
    <t>LUNCH</t>
  </si>
  <si>
    <t>WORKED</t>
  </si>
  <si>
    <t>ELAPSED</t>
  </si>
  <si>
    <t>FOR ACCOUNTING USE ONLY</t>
  </si>
  <si>
    <t xml:space="preserve">LESS </t>
  </si>
  <si>
    <t>(Date / Month)</t>
  </si>
  <si>
    <t>DAY</t>
  </si>
  <si>
    <t>6TH DAY</t>
  </si>
  <si>
    <t>7TH DAY</t>
  </si>
  <si>
    <t>PAY HOURS CALCULATION</t>
  </si>
  <si>
    <t>BROKEN TURNAROUND
CALCULATION</t>
  </si>
  <si>
    <t>Cell Phone (Taxable)</t>
  </si>
  <si>
    <t>(C) x WHT %</t>
  </si>
  <si>
    <t>If Applicable</t>
  </si>
  <si>
    <t>(E) x GST %</t>
  </si>
  <si>
    <t xml:space="preserve">SATURDAY </t>
  </si>
  <si>
    <t xml:space="preserve">ONLY USE SHADED AREAS </t>
  </si>
  <si>
    <t xml:space="preserve">OVERTIME </t>
  </si>
  <si>
    <t xml:space="preserve">REASON FOR OVERTIME </t>
  </si>
  <si>
    <t>OT Amount</t>
  </si>
  <si>
    <t>OT Hours</t>
  </si>
  <si>
    <r>
      <t>6</t>
    </r>
    <r>
      <rPr>
        <b/>
        <vertAlign val="superscript"/>
        <sz val="10"/>
        <rFont val="Calibri"/>
        <family val="2"/>
      </rPr>
      <t>TH</t>
    </r>
    <r>
      <rPr>
        <b/>
        <sz val="10"/>
        <rFont val="Calibri"/>
        <family val="2"/>
      </rPr>
      <t xml:space="preserve"> DAY</t>
    </r>
  </si>
  <si>
    <r>
      <t>7</t>
    </r>
    <r>
      <rPr>
        <b/>
        <vertAlign val="superscript"/>
        <sz val="10"/>
        <rFont val="Calibri"/>
        <family val="2"/>
      </rPr>
      <t>TH</t>
    </r>
    <r>
      <rPr>
        <b/>
        <sz val="10"/>
        <rFont val="Calibri"/>
        <family val="2"/>
      </rPr>
      <t xml:space="preserve"> DAY</t>
    </r>
  </si>
  <si>
    <t>(MINUTES)</t>
  </si>
  <si>
    <t>CHECK</t>
  </si>
  <si>
    <t>DAILY RATE</t>
  </si>
  <si>
    <t>DAYS</t>
  </si>
  <si>
    <t>Bank Name</t>
  </si>
  <si>
    <t>Account Name</t>
  </si>
  <si>
    <t>Account Number</t>
  </si>
  <si>
    <t>DETAILS CHECK</t>
  </si>
  <si>
    <t>Name</t>
  </si>
  <si>
    <t>Address</t>
  </si>
  <si>
    <t>IRD/GST</t>
  </si>
  <si>
    <t>1*1*1</t>
  </si>
  <si>
    <t>Please Enter Your Name, Address, and IRD/GST Number!</t>
  </si>
  <si>
    <t>1*1*0</t>
  </si>
  <si>
    <t>Please Enter Your Name and Address!</t>
  </si>
  <si>
    <t>1*0*0</t>
  </si>
  <si>
    <t>Please Enter Your Name!</t>
  </si>
  <si>
    <t>1*0*1</t>
  </si>
  <si>
    <t>Please Enter Your Name and IRD/GST Number!</t>
  </si>
  <si>
    <t>0*1*1</t>
  </si>
  <si>
    <t>Please Enter Your Address and IRD/GST Number!</t>
  </si>
  <si>
    <t>0*0*1</t>
  </si>
  <si>
    <t>0*1*0</t>
  </si>
  <si>
    <t>Please Enter Your Address!</t>
  </si>
  <si>
    <t>Please Enter Your IRD/GST Number!</t>
  </si>
  <si>
    <t>0*0*0</t>
  </si>
  <si>
    <t>NIGHT</t>
  </si>
  <si>
    <t>Times should be entered in a decimal format. i.e. 7:30am = 7.50, 6:15pm = 18.25</t>
  </si>
  <si>
    <t>Services rendered as an independent contractor on the</t>
  </si>
  <si>
    <t>Covid Test (non-work day)</t>
  </si>
  <si>
    <t>TIME CARD MUST BE COMPLETED IN FULL AND SIGNED BY H.O.D OR PAYMENT WILL BE DELAYED</t>
  </si>
  <si>
    <t>TRAVEL TIME ONLY APPLICABLE WHEN APPROVED ON CALLSHEET.  NO PREMIUM TIME RATES ("PTR") OR BROKEN TURNAROUND WITHOUT UPM APPROVAL</t>
  </si>
  <si>
    <t>Department Head:</t>
  </si>
  <si>
    <t>Line Producer / U.P.M:</t>
  </si>
  <si>
    <t>Signatures</t>
  </si>
  <si>
    <t>Required:</t>
  </si>
  <si>
    <t>Hourly Rate</t>
  </si>
  <si>
    <t>Daily Rate</t>
  </si>
  <si>
    <t>Contractor :</t>
  </si>
  <si>
    <t>Financial Controller</t>
  </si>
  <si>
    <t>Lunch Allowance</t>
  </si>
  <si>
    <t>Weekly Rate</t>
  </si>
  <si>
    <t>Company (if applicable):</t>
  </si>
  <si>
    <r>
      <t>Are you GST registered? Please write '</t>
    </r>
    <r>
      <rPr>
        <b/>
        <sz val="10"/>
        <rFont val="Calibri"/>
        <family val="2"/>
        <scheme val="minor"/>
      </rPr>
      <t>Yes</t>
    </r>
    <r>
      <rPr>
        <sz val="10"/>
        <rFont val="Calibri"/>
        <family val="2"/>
        <scheme val="minor"/>
      </rPr>
      <t>' or '</t>
    </r>
    <r>
      <rPr>
        <b/>
        <sz val="10"/>
        <rFont val="Calibri"/>
        <family val="2"/>
        <scheme val="minor"/>
      </rPr>
      <t>No</t>
    </r>
    <r>
      <rPr>
        <sz val="10"/>
        <rFont val="Calibri"/>
        <family val="2"/>
        <scheme val="minor"/>
      </rPr>
      <t>'</t>
    </r>
  </si>
  <si>
    <t>Withholding Tax Rate</t>
  </si>
  <si>
    <t>Yes</t>
  </si>
  <si>
    <t>YES</t>
  </si>
  <si>
    <t>No</t>
  </si>
  <si>
    <t>NO</t>
  </si>
  <si>
    <t>Computer (Taxable)</t>
  </si>
  <si>
    <r>
      <t xml:space="preserve">Equipment Rental </t>
    </r>
    <r>
      <rPr>
        <sz val="9"/>
        <rFont val="Calibri"/>
        <family val="2"/>
        <scheme val="minor"/>
      </rPr>
      <t>(Taxable)</t>
    </r>
  </si>
  <si>
    <r>
      <rPr>
        <sz val="10"/>
        <rFont val="Calibri"/>
        <family val="2"/>
        <scheme val="minor"/>
      </rPr>
      <t xml:space="preserve">Accommodation </t>
    </r>
    <r>
      <rPr>
        <sz val="8"/>
        <rFont val="Calibri"/>
        <family val="2"/>
        <scheme val="minor"/>
      </rPr>
      <t>(Taxable)</t>
    </r>
  </si>
  <si>
    <t>Per Diems (Non-Tax)</t>
  </si>
  <si>
    <r>
      <t xml:space="preserve">Other </t>
    </r>
    <r>
      <rPr>
        <sz val="8"/>
        <rFont val="Calibri"/>
        <family val="2"/>
        <scheme val="minor"/>
      </rPr>
      <t>[Please specify] (Taxable)</t>
    </r>
  </si>
  <si>
    <t>6th / 7th DAY</t>
  </si>
  <si>
    <t>*Must be a Sunday</t>
  </si>
  <si>
    <r>
      <t xml:space="preserve">Week Ending:
</t>
    </r>
    <r>
      <rPr>
        <b/>
        <sz val="8"/>
        <color rgb="FFFF0000"/>
        <rFont val="Calibri"/>
        <family val="2"/>
        <scheme val="minor"/>
      </rPr>
      <t>(Please enter DD/MM)</t>
    </r>
  </si>
  <si>
    <t>(I)</t>
  </si>
  <si>
    <t>add accounts email here</t>
  </si>
  <si>
    <r>
      <t>Production of "</t>
    </r>
    <r>
      <rPr>
        <b/>
        <i/>
        <sz val="11"/>
        <color rgb="FF0070C0"/>
        <rFont val="Calibri (Body)"/>
      </rPr>
      <t>add production name here</t>
    </r>
    <r>
      <rPr>
        <b/>
        <i/>
        <sz val="11"/>
        <rFont val="Calibri"/>
        <family val="2"/>
        <scheme val="minor"/>
      </rPr>
      <t>"</t>
    </r>
  </si>
  <si>
    <t>add Production company contact and details here</t>
  </si>
  <si>
    <t xml:space="preserve">   TAX INVOICE / CREW TIMESHEET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</si>
</sst>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  <numFmt numFmtId="167" formatCode="dddd\,\ mmmm\ dd\,\ yyyy"/>
    <numFmt numFmtId="168" formatCode="00\-0000\-0000000\-00"/>
    <numFmt numFmtId="169" formatCode="00\-0000\-000"/>
    <numFmt numFmtId="170" formatCode="00\-0000"/>
    <numFmt numFmtId="171" formatCode="mm/dd/yy;@"/>
    <numFmt numFmtId="172" formatCode="000\-000\-000"/>
    <numFmt numFmtId="173" formatCode="_-* #,##0.000_-;\-* #,##0.000_-;_-* &quot;-&quot;??_-;_-@_-"/>
    <numFmt numFmtId="174" formatCode="[$-1409]dddd\,\ d\ mmmm\ yyyy;@"/>
  </numFmts>
  <fonts count="57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8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</font>
    <font>
      <u/>
      <sz val="12"/>
      <name val="Calibri"/>
      <family val="2"/>
    </font>
    <font>
      <b/>
      <vertAlign val="superscript"/>
      <sz val="10"/>
      <name val="Calibri"/>
      <family val="2"/>
    </font>
    <font>
      <i/>
      <sz val="10"/>
      <name val="Calibri"/>
      <family val="2"/>
    </font>
    <font>
      <sz val="9"/>
      <color indexed="81"/>
      <name val="Tahoma"/>
      <family val="2"/>
    </font>
    <font>
      <sz val="10"/>
      <name val="Calibri"/>
      <family val="2"/>
      <scheme val="minor"/>
    </font>
    <font>
      <sz val="13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sz val="12"/>
      <name val="Calibri"/>
      <family val="2"/>
      <scheme val="minor"/>
    </font>
    <font>
      <i/>
      <sz val="8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4"/>
      <name val="Calibri"/>
      <family val="2"/>
      <scheme val="minor"/>
    </font>
    <font>
      <sz val="10"/>
      <color theme="9" tint="0.7999816888943144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13"/>
      <color rgb="FF0000CC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3"/>
      <color rgb="FF7030A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9"/>
      <name val="Calibri"/>
      <family val="2"/>
    </font>
    <font>
      <b/>
      <i/>
      <sz val="8.5"/>
      <name val="Calibri"/>
      <family val="2"/>
    </font>
    <font>
      <sz val="10"/>
      <name val="Calibri"/>
      <family val="2"/>
    </font>
    <font>
      <sz val="14"/>
      <name val="American Typewriter"/>
      <family val="1"/>
    </font>
    <font>
      <b/>
      <sz val="9"/>
      <color rgb="FF000000"/>
      <name val="Tahoma"/>
      <family val="2"/>
    </font>
    <font>
      <b/>
      <sz val="11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b/>
      <sz val="8"/>
      <color rgb="FF000000"/>
      <name val="Tahoma"/>
      <family val="2"/>
    </font>
    <font>
      <sz val="9"/>
      <color rgb="FF000000"/>
      <name val="Tahoma"/>
      <family val="2"/>
    </font>
    <font>
      <b/>
      <i/>
      <sz val="11"/>
      <color rgb="FF0070C0"/>
      <name val="Calibri (Body)"/>
    </font>
    <font>
      <b/>
      <sz val="36"/>
      <name val="Calibri (Body)"/>
    </font>
    <font>
      <b/>
      <sz val="36"/>
      <name val="Calibri"/>
      <family val="2"/>
      <scheme val="minor"/>
    </font>
    <font>
      <b/>
      <i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342">
    <xf numFmtId="0" fontId="0" fillId="0" borderId="0" xfId="0"/>
    <xf numFmtId="0" fontId="25" fillId="0" borderId="0" xfId="0" applyFont="1" applyProtection="1">
      <protection hidden="1"/>
    </xf>
    <xf numFmtId="0" fontId="11" fillId="0" borderId="3" xfId="0" applyFont="1" applyBorder="1"/>
    <xf numFmtId="0" fontId="11" fillId="0" borderId="0" xfId="0" applyFont="1"/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30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Alignment="1">
      <alignment horizontal="left"/>
    </xf>
    <xf numFmtId="0" fontId="11" fillId="0" borderId="36" xfId="0" applyFont="1" applyBorder="1"/>
    <xf numFmtId="0" fontId="11" fillId="0" borderId="44" xfId="0" applyFont="1" applyBorder="1"/>
    <xf numFmtId="0" fontId="11" fillId="0" borderId="44" xfId="0" applyFont="1" applyBorder="1" applyAlignment="1">
      <alignment horizontal="center"/>
    </xf>
    <xf numFmtId="0" fontId="11" fillId="0" borderId="44" xfId="0" applyFont="1" applyBorder="1" applyAlignment="1">
      <alignment horizontal="left"/>
    </xf>
    <xf numFmtId="0" fontId="11" fillId="0" borderId="37" xfId="0" applyFont="1" applyBorder="1" applyAlignment="1">
      <alignment horizontal="center"/>
    </xf>
    <xf numFmtId="0" fontId="15" fillId="0" borderId="0" xfId="0" applyFont="1" applyAlignment="1">
      <alignment horizontal="right"/>
    </xf>
    <xf numFmtId="0" fontId="11" fillId="0" borderId="38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29" fillId="6" borderId="0" xfId="0" applyFont="1" applyFill="1" applyAlignment="1">
      <alignment horizontal="center"/>
    </xf>
    <xf numFmtId="0" fontId="11" fillId="0" borderId="39" xfId="0" applyFont="1" applyBorder="1" applyAlignment="1">
      <alignment horizontal="center"/>
    </xf>
    <xf numFmtId="0" fontId="16" fillId="0" borderId="0" xfId="0" applyFont="1" applyAlignment="1">
      <alignment horizontal="right"/>
    </xf>
    <xf numFmtId="0" fontId="11" fillId="0" borderId="38" xfId="0" applyFont="1" applyBorder="1"/>
    <xf numFmtId="0" fontId="19" fillId="2" borderId="0" xfId="0" applyFont="1" applyFill="1" applyAlignment="1">
      <alignment horizontal="left"/>
    </xf>
    <xf numFmtId="0" fontId="11" fillId="0" borderId="41" xfId="0" applyFont="1" applyBorder="1"/>
    <xf numFmtId="0" fontId="11" fillId="0" borderId="42" xfId="0" applyFont="1" applyBorder="1"/>
    <xf numFmtId="0" fontId="11" fillId="0" borderId="42" xfId="0" applyFont="1" applyBorder="1" applyAlignment="1">
      <alignment horizontal="center"/>
    </xf>
    <xf numFmtId="0" fontId="11" fillId="0" borderId="43" xfId="0" applyFont="1" applyBorder="1" applyAlignment="1">
      <alignment horizontal="center"/>
    </xf>
    <xf numFmtId="0" fontId="18" fillId="0" borderId="0" xfId="0" applyFont="1" applyAlignment="1">
      <alignment horizontal="left" indent="2"/>
    </xf>
    <xf numFmtId="0" fontId="20" fillId="0" borderId="0" xfId="0" applyFont="1"/>
    <xf numFmtId="0" fontId="18" fillId="0" borderId="0" xfId="0" applyFont="1"/>
    <xf numFmtId="0" fontId="17" fillId="0" borderId="0" xfId="0" applyFont="1" applyAlignment="1">
      <alignment horizontal="left" indent="2"/>
    </xf>
    <xf numFmtId="0" fontId="2" fillId="0" borderId="0" xfId="3" applyFill="1" applyBorder="1" applyAlignment="1" applyProtection="1"/>
    <xf numFmtId="0" fontId="11" fillId="0" borderId="0" xfId="3" applyFont="1" applyFill="1" applyBorder="1" applyAlignment="1" applyProtection="1">
      <alignment horizontal="right"/>
    </xf>
    <xf numFmtId="0" fontId="21" fillId="2" borderId="0" xfId="0" applyFont="1" applyFill="1" applyAlignment="1">
      <alignment horizontal="left"/>
    </xf>
    <xf numFmtId="0" fontId="11" fillId="2" borderId="0" xfId="0" applyFont="1" applyFill="1"/>
    <xf numFmtId="0" fontId="18" fillId="0" borderId="0" xfId="0" applyFont="1" applyAlignment="1">
      <alignment horizontal="center" vertical="center"/>
    </xf>
    <xf numFmtId="0" fontId="15" fillId="0" borderId="0" xfId="0" applyFont="1"/>
    <xf numFmtId="169" fontId="19" fillId="0" borderId="0" xfId="0" applyNumberFormat="1" applyFont="1" applyAlignment="1">
      <alignment horizontal="center"/>
    </xf>
    <xf numFmtId="169" fontId="22" fillId="0" borderId="0" xfId="0" applyNumberFormat="1" applyFont="1" applyAlignment="1">
      <alignment horizontal="center" vertical="center"/>
    </xf>
    <xf numFmtId="0" fontId="39" fillId="0" borderId="0" xfId="0" applyFont="1" applyAlignment="1">
      <alignment wrapText="1"/>
    </xf>
    <xf numFmtId="170" fontId="19" fillId="0" borderId="0" xfId="0" applyNumberFormat="1" applyFont="1"/>
    <xf numFmtId="0" fontId="7" fillId="0" borderId="0" xfId="0" applyFont="1" applyAlignment="1">
      <alignment horizontal="right" indent="1"/>
    </xf>
    <xf numFmtId="0" fontId="15" fillId="0" borderId="0" xfId="0" applyFont="1" applyAlignment="1">
      <alignment horizontal="left"/>
    </xf>
    <xf numFmtId="170" fontId="23" fillId="0" borderId="0" xfId="0" applyNumberFormat="1" applyFont="1"/>
    <xf numFmtId="171" fontId="19" fillId="0" borderId="0" xfId="0" applyNumberFormat="1" applyFont="1" applyAlignment="1">
      <alignment horizontal="center"/>
    </xf>
    <xf numFmtId="0" fontId="39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25" fillId="0" borderId="45" xfId="0" applyFont="1" applyBorder="1" applyAlignment="1">
      <alignment vertical="center"/>
    </xf>
    <xf numFmtId="0" fontId="11" fillId="0" borderId="37" xfId="0" applyFont="1" applyBorder="1"/>
    <xf numFmtId="0" fontId="13" fillId="0" borderId="0" xfId="0" applyFont="1"/>
    <xf numFmtId="0" fontId="9" fillId="0" borderId="3" xfId="0" applyFont="1" applyBorder="1"/>
    <xf numFmtId="2" fontId="11" fillId="2" borderId="0" xfId="0" applyNumberFormat="1" applyFont="1" applyFill="1" applyAlignment="1">
      <alignment horizontal="center"/>
    </xf>
    <xf numFmtId="0" fontId="25" fillId="0" borderId="0" xfId="0" applyFont="1" applyAlignment="1">
      <alignment horizontal="center" vertical="center"/>
    </xf>
    <xf numFmtId="0" fontId="11" fillId="0" borderId="39" xfId="0" applyFont="1" applyBorder="1"/>
    <xf numFmtId="0" fontId="13" fillId="3" borderId="1" xfId="0" applyFont="1" applyFill="1" applyBorder="1" applyAlignment="1">
      <alignment horizontal="center" vertical="center"/>
    </xf>
    <xf numFmtId="0" fontId="11" fillId="0" borderId="5" xfId="0" applyFont="1" applyBorder="1"/>
    <xf numFmtId="0" fontId="13" fillId="3" borderId="19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/>
    </xf>
    <xf numFmtId="0" fontId="11" fillId="0" borderId="40" xfId="0" applyFont="1" applyBorder="1"/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165" fontId="11" fillId="5" borderId="8" xfId="1" applyFont="1" applyFill="1" applyBorder="1" applyAlignment="1" applyProtection="1">
      <alignment horizontal="center" vertical="center"/>
    </xf>
    <xf numFmtId="0" fontId="11" fillId="4" borderId="7" xfId="0" applyFont="1" applyFill="1" applyBorder="1" applyAlignment="1">
      <alignment horizontal="center"/>
    </xf>
    <xf numFmtId="165" fontId="11" fillId="0" borderId="7" xfId="1" applyFont="1" applyBorder="1" applyProtection="1"/>
    <xf numFmtId="15" fontId="22" fillId="0" borderId="17" xfId="0" applyNumberFormat="1" applyFont="1" applyBorder="1" applyAlignment="1">
      <alignment horizontal="center"/>
    </xf>
    <xf numFmtId="165" fontId="11" fillId="5" borderId="10" xfId="1" applyFont="1" applyFill="1" applyBorder="1" applyAlignment="1" applyProtection="1">
      <alignment horizontal="center" vertical="center"/>
    </xf>
    <xf numFmtId="165" fontId="11" fillId="4" borderId="8" xfId="1" applyFont="1" applyFill="1" applyBorder="1" applyAlignment="1" applyProtection="1">
      <alignment horizontal="center" vertical="center"/>
    </xf>
    <xf numFmtId="165" fontId="11" fillId="5" borderId="8" xfId="1" applyFont="1" applyFill="1" applyBorder="1" applyProtection="1"/>
    <xf numFmtId="0" fontId="13" fillId="3" borderId="9" xfId="0" applyFont="1" applyFill="1" applyBorder="1" applyAlignment="1">
      <alignment horizontal="center"/>
    </xf>
    <xf numFmtId="165" fontId="11" fillId="0" borderId="10" xfId="1" applyFont="1" applyBorder="1" applyAlignment="1" applyProtection="1">
      <alignment horizontal="center" vertical="center"/>
    </xf>
    <xf numFmtId="165" fontId="11" fillId="0" borderId="8" xfId="1" applyFont="1" applyBorder="1" applyAlignment="1" applyProtection="1">
      <alignment horizontal="center" vertical="center"/>
    </xf>
    <xf numFmtId="165" fontId="11" fillId="0" borderId="8" xfId="1" applyFont="1" applyBorder="1" applyProtection="1"/>
    <xf numFmtId="15" fontId="22" fillId="0" borderId="2" xfId="0" applyNumberFormat="1" applyFont="1" applyBorder="1" applyAlignment="1">
      <alignment horizontal="center"/>
    </xf>
    <xf numFmtId="0" fontId="11" fillId="5" borderId="0" xfId="0" applyFont="1" applyFill="1"/>
    <xf numFmtId="165" fontId="11" fillId="5" borderId="8" xfId="1" applyFont="1" applyFill="1" applyBorder="1" applyAlignment="1" applyProtection="1">
      <alignment horizontal="center"/>
    </xf>
    <xf numFmtId="15" fontId="15" fillId="0" borderId="2" xfId="0" applyNumberFormat="1" applyFont="1" applyBorder="1" applyAlignment="1">
      <alignment horizontal="center"/>
    </xf>
    <xf numFmtId="4" fontId="13" fillId="0" borderId="5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4" fontId="13" fillId="0" borderId="40" xfId="0" applyNumberFormat="1" applyFont="1" applyBorder="1" applyAlignment="1">
      <alignment horizontal="right"/>
    </xf>
    <xf numFmtId="165" fontId="11" fillId="5" borderId="11" xfId="1" applyFont="1" applyFill="1" applyBorder="1" applyAlignment="1" applyProtection="1">
      <alignment horizontal="center" vertical="center"/>
    </xf>
    <xf numFmtId="165" fontId="11" fillId="5" borderId="12" xfId="1" applyFont="1" applyFill="1" applyBorder="1" applyAlignment="1" applyProtection="1">
      <alignment horizontal="center" vertical="center"/>
    </xf>
    <xf numFmtId="165" fontId="11" fillId="5" borderId="13" xfId="1" applyFont="1" applyFill="1" applyBorder="1" applyAlignment="1" applyProtection="1">
      <alignment horizontal="center"/>
    </xf>
    <xf numFmtId="165" fontId="11" fillId="5" borderId="2" xfId="1" applyFont="1" applyFill="1" applyBorder="1" applyAlignment="1" applyProtection="1">
      <alignment horizontal="center"/>
    </xf>
    <xf numFmtId="4" fontId="13" fillId="0" borderId="39" xfId="0" applyNumberFormat="1" applyFont="1" applyBorder="1" applyAlignment="1">
      <alignment horizontal="right"/>
    </xf>
    <xf numFmtId="0" fontId="24" fillId="0" borderId="0" xfId="0" applyFont="1" applyAlignment="1">
      <alignment horizontal="right"/>
    </xf>
    <xf numFmtId="0" fontId="28" fillId="0" borderId="4" xfId="0" applyFont="1" applyBorder="1"/>
    <xf numFmtId="4" fontId="13" fillId="0" borderId="38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center"/>
    </xf>
    <xf numFmtId="4" fontId="13" fillId="0" borderId="4" xfId="0" applyNumberFormat="1" applyFont="1" applyBorder="1" applyAlignment="1">
      <alignment horizontal="center"/>
    </xf>
    <xf numFmtId="4" fontId="11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4" fontId="11" fillId="0" borderId="38" xfId="0" applyNumberFormat="1" applyFont="1" applyBorder="1"/>
    <xf numFmtId="4" fontId="11" fillId="0" borderId="0" xfId="0" applyNumberFormat="1" applyFont="1" applyAlignment="1">
      <alignment horizontal="center"/>
    </xf>
    <xf numFmtId="4" fontId="11" fillId="0" borderId="0" xfId="0" applyNumberFormat="1" applyFont="1" applyAlignment="1">
      <alignment horizontal="center" vertical="center"/>
    </xf>
    <xf numFmtId="165" fontId="11" fillId="0" borderId="0" xfId="1" applyFont="1" applyAlignment="1" applyProtection="1">
      <alignment horizontal="center" vertical="center"/>
    </xf>
    <xf numFmtId="4" fontId="11" fillId="0" borderId="39" xfId="0" applyNumberFormat="1" applyFont="1" applyBorder="1"/>
    <xf numFmtId="4" fontId="25" fillId="0" borderId="0" xfId="0" applyNumberFormat="1" applyFont="1" applyAlignment="1">
      <alignment horizontal="left" vertical="top"/>
    </xf>
    <xf numFmtId="4" fontId="21" fillId="3" borderId="20" xfId="0" applyNumberFormat="1" applyFont="1" applyFill="1" applyBorder="1" applyAlignment="1">
      <alignment vertical="center"/>
    </xf>
    <xf numFmtId="4" fontId="21" fillId="3" borderId="21" xfId="0" applyNumberFormat="1" applyFont="1" applyFill="1" applyBorder="1" applyAlignment="1">
      <alignment vertical="center"/>
    </xf>
    <xf numFmtId="4" fontId="21" fillId="3" borderId="18" xfId="0" applyNumberFormat="1" applyFont="1" applyFill="1" applyBorder="1" applyAlignment="1">
      <alignment vertical="center"/>
    </xf>
    <xf numFmtId="173" fontId="13" fillId="0" borderId="14" xfId="1" applyNumberFormat="1" applyFont="1" applyBorder="1" applyAlignment="1" applyProtection="1">
      <alignment horizontal="center" vertical="center"/>
    </xf>
    <xf numFmtId="173" fontId="11" fillId="0" borderId="14" xfId="1" applyNumberFormat="1" applyFont="1" applyBorder="1" applyAlignment="1" applyProtection="1">
      <alignment horizontal="center" vertical="center"/>
    </xf>
    <xf numFmtId="0" fontId="11" fillId="0" borderId="0" xfId="0" applyFont="1" applyAlignment="1">
      <alignment horizontal="right"/>
    </xf>
    <xf numFmtId="4" fontId="13" fillId="0" borderId="41" xfId="0" applyNumberFormat="1" applyFont="1" applyBorder="1" applyAlignment="1">
      <alignment horizontal="right"/>
    </xf>
    <xf numFmtId="4" fontId="13" fillId="0" borderId="42" xfId="0" applyNumberFormat="1" applyFont="1" applyBorder="1" applyAlignment="1">
      <alignment horizontal="right"/>
    </xf>
    <xf numFmtId="4" fontId="13" fillId="0" borderId="42" xfId="0" applyNumberFormat="1" applyFont="1" applyBorder="1" applyAlignment="1">
      <alignment horizontal="center"/>
    </xf>
    <xf numFmtId="4" fontId="13" fillId="0" borderId="43" xfId="0" applyNumberFormat="1" applyFont="1" applyBorder="1" applyAlignment="1">
      <alignment horizontal="right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25" fillId="0" borderId="0" xfId="0" applyFont="1"/>
    <xf numFmtId="0" fontId="25" fillId="0" borderId="0" xfId="0" applyFont="1" applyAlignment="1">
      <alignment horizontal="right"/>
    </xf>
    <xf numFmtId="0" fontId="26" fillId="0" borderId="0" xfId="0" applyFont="1"/>
    <xf numFmtId="0" fontId="26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0" fontId="48" fillId="0" borderId="0" xfId="0" applyFont="1"/>
    <xf numFmtId="168" fontId="27" fillId="2" borderId="0" xfId="0" applyNumberFormat="1" applyFont="1" applyFill="1" applyAlignment="1">
      <alignment horizontal="left" vertical="center"/>
    </xf>
    <xf numFmtId="0" fontId="43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45" fillId="0" borderId="0" xfId="0" applyFont="1"/>
    <xf numFmtId="0" fontId="45" fillId="0" borderId="0" xfId="0" applyFont="1" applyAlignment="1">
      <alignment vertical="center"/>
    </xf>
    <xf numFmtId="0" fontId="45" fillId="0" borderId="0" xfId="0" applyFont="1" applyAlignment="1">
      <alignment vertical="top" shrinkToFit="1"/>
    </xf>
    <xf numFmtId="0" fontId="11" fillId="0" borderId="0" xfId="0" applyFont="1" applyAlignment="1">
      <alignment vertical="top" shrinkToFit="1"/>
    </xf>
    <xf numFmtId="0" fontId="11" fillId="0" borderId="0" xfId="0" applyFont="1" applyAlignment="1">
      <alignment horizontal="center" vertical="top" shrinkToFit="1"/>
    </xf>
    <xf numFmtId="0" fontId="11" fillId="0" borderId="0" xfId="0" applyFont="1" applyAlignment="1">
      <alignment vertical="top"/>
    </xf>
    <xf numFmtId="0" fontId="45" fillId="0" borderId="28" xfId="0" applyFont="1" applyBorder="1"/>
    <xf numFmtId="0" fontId="45" fillId="0" borderId="29" xfId="0" applyFont="1" applyBorder="1"/>
    <xf numFmtId="0" fontId="45" fillId="0" borderId="30" xfId="0" applyFont="1" applyBorder="1"/>
    <xf numFmtId="0" fontId="45" fillId="0" borderId="31" xfId="0" applyFont="1" applyBorder="1"/>
    <xf numFmtId="0" fontId="45" fillId="0" borderId="15" xfId="0" applyFont="1" applyBorder="1"/>
    <xf numFmtId="0" fontId="45" fillId="0" borderId="32" xfId="0" applyFont="1" applyBorder="1"/>
    <xf numFmtId="0" fontId="11" fillId="0" borderId="15" xfId="0" applyFont="1" applyBorder="1"/>
    <xf numFmtId="0" fontId="43" fillId="0" borderId="0" xfId="0" applyFont="1" applyAlignment="1">
      <alignment horizontal="left"/>
    </xf>
    <xf numFmtId="0" fontId="44" fillId="0" borderId="0" xfId="0" applyFont="1" applyAlignment="1">
      <alignment horizontal="left"/>
    </xf>
    <xf numFmtId="0" fontId="28" fillId="7" borderId="16" xfId="0" applyFont="1" applyFill="1" applyBorder="1" applyProtection="1">
      <protection locked="0"/>
    </xf>
    <xf numFmtId="0" fontId="41" fillId="0" borderId="0" xfId="0" applyFont="1"/>
    <xf numFmtId="0" fontId="28" fillId="7" borderId="18" xfId="0" applyFont="1" applyFill="1" applyBorder="1" applyProtection="1">
      <protection locked="0"/>
    </xf>
    <xf numFmtId="0" fontId="28" fillId="7" borderId="14" xfId="0" applyFont="1" applyFill="1" applyBorder="1" applyProtection="1">
      <protection locked="0"/>
    </xf>
    <xf numFmtId="0" fontId="28" fillId="3" borderId="16" xfId="0" applyFont="1" applyFill="1" applyBorder="1"/>
    <xf numFmtId="0" fontId="28" fillId="3" borderId="11" xfId="0" applyFont="1" applyFill="1" applyBorder="1"/>
    <xf numFmtId="0" fontId="50" fillId="3" borderId="16" xfId="0" applyFont="1" applyFill="1" applyBorder="1" applyProtection="1">
      <protection locked="0"/>
    </xf>
    <xf numFmtId="0" fontId="15" fillId="7" borderId="20" xfId="0" applyFont="1" applyFill="1" applyBorder="1" applyAlignment="1" applyProtection="1">
      <alignment horizontal="center" vertical="center"/>
      <protection locked="0"/>
    </xf>
    <xf numFmtId="0" fontId="15" fillId="7" borderId="21" xfId="0" applyFont="1" applyFill="1" applyBorder="1" applyAlignment="1" applyProtection="1">
      <alignment horizontal="center" vertical="center"/>
      <protection locked="0"/>
    </xf>
    <xf numFmtId="0" fontId="15" fillId="7" borderId="18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right" vertical="top" wrapText="1"/>
    </xf>
    <xf numFmtId="0" fontId="15" fillId="0" borderId="3" xfId="0" applyFont="1" applyBorder="1" applyAlignment="1">
      <alignment horizontal="right" vertical="top" wrapText="1"/>
    </xf>
    <xf numFmtId="169" fontId="18" fillId="2" borderId="3" xfId="0" applyNumberFormat="1" applyFont="1" applyFill="1" applyBorder="1" applyAlignment="1">
      <alignment horizontal="center"/>
    </xf>
    <xf numFmtId="166" fontId="32" fillId="0" borderId="14" xfId="0" applyNumberFormat="1" applyFont="1" applyBorder="1" applyAlignment="1">
      <alignment horizontal="center" vertical="center"/>
    </xf>
    <xf numFmtId="169" fontId="15" fillId="6" borderId="1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169" fontId="15" fillId="6" borderId="20" xfId="0" applyNumberFormat="1" applyFont="1" applyFill="1" applyBorder="1" applyAlignment="1">
      <alignment horizontal="center" vertical="center"/>
    </xf>
    <xf numFmtId="169" fontId="15" fillId="6" borderId="21" xfId="0" applyNumberFormat="1" applyFont="1" applyFill="1" applyBorder="1" applyAlignment="1">
      <alignment horizontal="center" vertical="center"/>
    </xf>
    <xf numFmtId="169" fontId="15" fillId="6" borderId="18" xfId="0" applyNumberFormat="1" applyFont="1" applyFill="1" applyBorder="1" applyAlignment="1">
      <alignment horizontal="center" vertical="center"/>
    </xf>
    <xf numFmtId="2" fontId="31" fillId="7" borderId="19" xfId="0" applyNumberFormat="1" applyFont="1" applyFill="1" applyBorder="1" applyAlignment="1" applyProtection="1">
      <alignment horizontal="center" vertical="center"/>
      <protection locked="0"/>
    </xf>
    <xf numFmtId="2" fontId="31" fillId="7" borderId="4" xfId="0" applyNumberFormat="1" applyFont="1" applyFill="1" applyBorder="1" applyAlignment="1" applyProtection="1">
      <alignment horizontal="center" vertical="center"/>
      <protection locked="0"/>
    </xf>
    <xf numFmtId="2" fontId="31" fillId="7" borderId="16" xfId="0" applyNumberFormat="1" applyFont="1" applyFill="1" applyBorder="1" applyAlignment="1" applyProtection="1">
      <alignment horizontal="center" vertical="center"/>
      <protection locked="0"/>
    </xf>
    <xf numFmtId="2" fontId="31" fillId="7" borderId="22" xfId="0" applyNumberFormat="1" applyFont="1" applyFill="1" applyBorder="1" applyAlignment="1" applyProtection="1">
      <alignment horizontal="center" vertical="center"/>
      <protection locked="0"/>
    </xf>
    <xf numFmtId="2" fontId="31" fillId="7" borderId="3" xfId="0" applyNumberFormat="1" applyFont="1" applyFill="1" applyBorder="1" applyAlignment="1" applyProtection="1">
      <alignment horizontal="center" vertical="center"/>
      <protection locked="0"/>
    </xf>
    <xf numFmtId="2" fontId="31" fillId="7" borderId="11" xfId="0" applyNumberFormat="1" applyFont="1" applyFill="1" applyBorder="1" applyAlignment="1" applyProtection="1">
      <alignment horizontal="center" vertical="center"/>
      <protection locked="0"/>
    </xf>
    <xf numFmtId="2" fontId="12" fillId="0" borderId="19" xfId="0" applyNumberFormat="1" applyFont="1" applyBorder="1" applyAlignment="1" applyProtection="1">
      <alignment horizontal="center" vertical="center"/>
      <protection hidden="1"/>
    </xf>
    <xf numFmtId="2" fontId="12" fillId="0" borderId="4" xfId="0" applyNumberFormat="1" applyFon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3" xfId="0" applyNumberFormat="1" applyFont="1" applyBorder="1" applyAlignment="1" applyProtection="1">
      <alignment horizontal="center" vertical="center"/>
      <protection hidden="1"/>
    </xf>
    <xf numFmtId="2" fontId="12" fillId="0" borderId="11" xfId="0" applyNumberFormat="1" applyFont="1" applyBorder="1" applyAlignment="1" applyProtection="1">
      <alignment horizontal="center" vertical="center"/>
      <protection hidden="1"/>
    </xf>
    <xf numFmtId="1" fontId="31" fillId="7" borderId="19" xfId="0" applyNumberFormat="1" applyFont="1" applyFill="1" applyBorder="1" applyAlignment="1" applyProtection="1">
      <alignment horizontal="center" vertical="center"/>
      <protection locked="0"/>
    </xf>
    <xf numFmtId="1" fontId="31" fillId="7" borderId="4" xfId="0" applyNumberFormat="1" applyFont="1" applyFill="1" applyBorder="1" applyAlignment="1" applyProtection="1">
      <alignment horizontal="center" vertical="center"/>
      <protection locked="0"/>
    </xf>
    <xf numFmtId="1" fontId="31" fillId="7" borderId="16" xfId="0" applyNumberFormat="1" applyFont="1" applyFill="1" applyBorder="1" applyAlignment="1" applyProtection="1">
      <alignment horizontal="center" vertical="center"/>
      <protection locked="0"/>
    </xf>
    <xf numFmtId="1" fontId="31" fillId="7" borderId="22" xfId="0" applyNumberFormat="1" applyFont="1" applyFill="1" applyBorder="1" applyAlignment="1" applyProtection="1">
      <alignment horizontal="center" vertical="center"/>
      <protection locked="0"/>
    </xf>
    <xf numFmtId="1" fontId="31" fillId="7" borderId="3" xfId="0" applyNumberFormat="1" applyFont="1" applyFill="1" applyBorder="1" applyAlignment="1" applyProtection="1">
      <alignment horizontal="center" vertical="center"/>
      <protection locked="0"/>
    </xf>
    <xf numFmtId="1" fontId="31" fillId="7" borderId="11" xfId="0" applyNumberFormat="1" applyFont="1" applyFill="1" applyBorder="1" applyAlignment="1" applyProtection="1">
      <alignment horizontal="center" vertical="center"/>
      <protection locked="0"/>
    </xf>
    <xf numFmtId="0" fontId="25" fillId="3" borderId="19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1" fontId="15" fillId="7" borderId="20" xfId="0" applyNumberFormat="1" applyFont="1" applyFill="1" applyBorder="1" applyAlignment="1" applyProtection="1">
      <alignment horizontal="center" vertical="center"/>
      <protection locked="0"/>
    </xf>
    <xf numFmtId="1" fontId="15" fillId="7" borderId="21" xfId="0" applyNumberFormat="1" applyFont="1" applyFill="1" applyBorder="1" applyAlignment="1" applyProtection="1">
      <alignment horizontal="center" vertical="center"/>
      <protection locked="0"/>
    </xf>
    <xf numFmtId="1" fontId="15" fillId="7" borderId="18" xfId="0" applyNumberFormat="1" applyFont="1" applyFill="1" applyBorder="1" applyAlignment="1" applyProtection="1">
      <alignment horizontal="center" vertical="center"/>
      <protection locked="0"/>
    </xf>
    <xf numFmtId="0" fontId="45" fillId="0" borderId="0" xfId="0" applyFont="1" applyAlignment="1">
      <alignment horizontal="center" vertical="center"/>
    </xf>
    <xf numFmtId="0" fontId="18" fillId="7" borderId="0" xfId="0" applyFont="1" applyFill="1" applyAlignment="1" applyProtection="1">
      <alignment horizontal="left" indent="2"/>
      <protection locked="0"/>
    </xf>
    <xf numFmtId="4" fontId="42" fillId="0" borderId="0" xfId="0" applyNumberFormat="1" applyFont="1" applyAlignment="1">
      <alignment horizontal="center" vertical="center"/>
    </xf>
    <xf numFmtId="0" fontId="40" fillId="6" borderId="0" xfId="0" applyFont="1" applyFill="1" applyAlignment="1" applyProtection="1">
      <alignment horizontal="center" vertical="center" wrapText="1"/>
      <protection hidden="1"/>
    </xf>
    <xf numFmtId="0" fontId="13" fillId="3" borderId="19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top"/>
    </xf>
    <xf numFmtId="0" fontId="13" fillId="3" borderId="4" xfId="0" applyFont="1" applyFill="1" applyBorder="1" applyAlignment="1">
      <alignment horizontal="center" vertical="top"/>
    </xf>
    <xf numFmtId="0" fontId="13" fillId="3" borderId="22" xfId="0" applyFont="1" applyFill="1" applyBorder="1" applyAlignment="1">
      <alignment horizontal="center" vertical="top"/>
    </xf>
    <xf numFmtId="0" fontId="13" fillId="3" borderId="3" xfId="0" applyFont="1" applyFill="1" applyBorder="1" applyAlignment="1">
      <alignment horizontal="center" vertical="top"/>
    </xf>
    <xf numFmtId="0" fontId="13" fillId="0" borderId="20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2" fontId="12" fillId="0" borderId="20" xfId="0" applyNumberFormat="1" applyFont="1" applyBorder="1" applyAlignment="1" applyProtection="1">
      <alignment horizontal="center" vertical="center"/>
      <protection hidden="1"/>
    </xf>
    <xf numFmtId="2" fontId="12" fillId="0" borderId="21" xfId="0" applyNumberFormat="1" applyFon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hidden="1"/>
    </xf>
    <xf numFmtId="164" fontId="11" fillId="0" borderId="25" xfId="2" applyFont="1" applyFill="1" applyBorder="1" applyAlignment="1" applyProtection="1">
      <alignment horizontal="center" vertical="center"/>
    </xf>
    <xf numFmtId="164" fontId="11" fillId="0" borderId="26" xfId="2" applyFont="1" applyFill="1" applyBorder="1" applyAlignment="1" applyProtection="1">
      <alignment horizontal="center" vertical="center"/>
    </xf>
    <xf numFmtId="164" fontId="11" fillId="0" borderId="27" xfId="2" applyFont="1" applyFill="1" applyBorder="1" applyAlignment="1" applyProtection="1">
      <alignment horizontal="center" vertical="center"/>
    </xf>
    <xf numFmtId="4" fontId="13" fillId="0" borderId="19" xfId="0" applyNumberFormat="1" applyFont="1" applyBorder="1" applyAlignment="1">
      <alignment horizontal="right"/>
    </xf>
    <xf numFmtId="4" fontId="13" fillId="0" borderId="4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36" fillId="0" borderId="21" xfId="0" applyNumberFormat="1" applyFont="1" applyBorder="1"/>
    <xf numFmtId="0" fontId="11" fillId="7" borderId="25" xfId="0" applyFont="1" applyFill="1" applyBorder="1" applyAlignment="1" applyProtection="1">
      <alignment horizontal="left"/>
      <protection locked="0"/>
    </xf>
    <xf numFmtId="0" fontId="11" fillId="7" borderId="26" xfId="0" applyFont="1" applyFill="1" applyBorder="1" applyAlignment="1" applyProtection="1">
      <alignment horizontal="left"/>
      <protection locked="0"/>
    </xf>
    <xf numFmtId="0" fontId="11" fillId="7" borderId="27" xfId="0" applyFont="1" applyFill="1" applyBorder="1" applyAlignment="1" applyProtection="1">
      <alignment horizontal="left"/>
      <protection locked="0"/>
    </xf>
    <xf numFmtId="0" fontId="46" fillId="7" borderId="28" xfId="0" applyFont="1" applyFill="1" applyBorder="1" applyAlignment="1" applyProtection="1">
      <alignment horizontal="center" vertical="center"/>
      <protection locked="0"/>
    </xf>
    <xf numFmtId="0" fontId="46" fillId="7" borderId="29" xfId="0" applyFont="1" applyFill="1" applyBorder="1" applyAlignment="1" applyProtection="1">
      <alignment horizontal="center" vertical="center"/>
      <protection locked="0"/>
    </xf>
    <xf numFmtId="0" fontId="46" fillId="7" borderId="30" xfId="0" applyFont="1" applyFill="1" applyBorder="1" applyAlignment="1" applyProtection="1">
      <alignment horizontal="center" vertical="center"/>
      <protection locked="0"/>
    </xf>
    <xf numFmtId="0" fontId="46" fillId="7" borderId="31" xfId="0" applyFont="1" applyFill="1" applyBorder="1" applyAlignment="1" applyProtection="1">
      <alignment horizontal="center" vertical="center"/>
      <protection locked="0"/>
    </xf>
    <xf numFmtId="0" fontId="46" fillId="7" borderId="15" xfId="0" applyFont="1" applyFill="1" applyBorder="1" applyAlignment="1" applyProtection="1">
      <alignment horizontal="center" vertical="center"/>
      <protection locked="0"/>
    </xf>
    <xf numFmtId="0" fontId="46" fillId="7" borderId="32" xfId="0" applyFont="1" applyFill="1" applyBorder="1" applyAlignment="1" applyProtection="1">
      <alignment horizontal="center" vertical="center"/>
      <protection locked="0"/>
    </xf>
    <xf numFmtId="10" fontId="25" fillId="0" borderId="23" xfId="4" applyNumberFormat="1" applyFont="1" applyFill="1" applyBorder="1" applyAlignment="1" applyProtection="1">
      <alignment horizontal="center" vertical="center"/>
    </xf>
    <xf numFmtId="10" fontId="25" fillId="0" borderId="24" xfId="4" applyNumberFormat="1" applyFont="1" applyFill="1" applyBorder="1" applyAlignment="1" applyProtection="1">
      <alignment horizontal="center" vertical="center"/>
    </xf>
    <xf numFmtId="2" fontId="12" fillId="7" borderId="20" xfId="0" applyNumberFormat="1" applyFont="1" applyFill="1" applyBorder="1" applyAlignment="1" applyProtection="1">
      <alignment horizontal="center" vertical="center"/>
      <protection locked="0" hidden="1"/>
    </xf>
    <xf numFmtId="2" fontId="12" fillId="7" borderId="21" xfId="0" applyNumberFormat="1" applyFont="1" applyFill="1" applyBorder="1" applyAlignment="1" applyProtection="1">
      <alignment horizontal="center" vertical="center"/>
      <protection locked="0" hidden="1"/>
    </xf>
    <xf numFmtId="2" fontId="12" fillId="7" borderId="18" xfId="0" applyNumberFormat="1" applyFont="1" applyFill="1" applyBorder="1" applyAlignment="1" applyProtection="1">
      <alignment horizontal="center" vertical="center"/>
      <protection locked="0" hidden="1"/>
    </xf>
    <xf numFmtId="0" fontId="13" fillId="3" borderId="2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26" fillId="0" borderId="0" xfId="0" applyFont="1" applyAlignment="1">
      <alignment horizontal="right"/>
    </xf>
    <xf numFmtId="4" fontId="38" fillId="0" borderId="21" xfId="0" applyNumberFormat="1" applyFont="1" applyBorder="1"/>
    <xf numFmtId="0" fontId="13" fillId="3" borderId="20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25" fillId="0" borderId="0" xfId="0" applyFont="1" applyAlignment="1">
      <alignment horizontal="right"/>
    </xf>
    <xf numFmtId="164" fontId="11" fillId="0" borderId="22" xfId="2" applyFont="1" applyBorder="1" applyAlignment="1" applyProtection="1">
      <alignment horizontal="right" vertical="center"/>
    </xf>
    <xf numFmtId="164" fontId="11" fillId="0" borderId="3" xfId="2" applyFont="1" applyBorder="1" applyAlignment="1" applyProtection="1">
      <alignment horizontal="right" vertical="center"/>
    </xf>
    <xf numFmtId="164" fontId="11" fillId="0" borderId="11" xfId="2" applyFont="1" applyBorder="1" applyAlignment="1" applyProtection="1">
      <alignment horizontal="right" vertical="center"/>
    </xf>
    <xf numFmtId="0" fontId="11" fillId="0" borderId="0" xfId="0" applyFont="1" applyAlignment="1">
      <alignment horizontal="right"/>
    </xf>
    <xf numFmtId="4" fontId="35" fillId="0" borderId="3" xfId="0" applyNumberFormat="1" applyFont="1" applyBorder="1"/>
    <xf numFmtId="164" fontId="11" fillId="0" borderId="2" xfId="2" applyFont="1" applyFill="1" applyBorder="1" applyAlignment="1" applyProtection="1">
      <alignment horizontal="center" vertical="center"/>
    </xf>
    <xf numFmtId="0" fontId="24" fillId="0" borderId="4" xfId="0" applyFont="1" applyBorder="1" applyAlignment="1">
      <alignment horizontal="right"/>
    </xf>
    <xf numFmtId="0" fontId="24" fillId="0" borderId="0" xfId="0" applyFont="1" applyAlignment="1">
      <alignment horizontal="right"/>
    </xf>
    <xf numFmtId="0" fontId="25" fillId="3" borderId="22" xfId="0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/>
    </xf>
    <xf numFmtId="0" fontId="25" fillId="3" borderId="11" xfId="0" applyFont="1" applyFill="1" applyBorder="1" applyAlignment="1">
      <alignment horizontal="center" vertical="center"/>
    </xf>
    <xf numFmtId="166" fontId="18" fillId="7" borderId="3" xfId="0" applyNumberFormat="1" applyFont="1" applyFill="1" applyBorder="1" applyAlignment="1" applyProtection="1">
      <alignment horizontal="right"/>
      <protection locked="0"/>
    </xf>
    <xf numFmtId="0" fontId="18" fillId="7" borderId="3" xfId="0" applyFont="1" applyFill="1" applyBorder="1" applyAlignment="1" applyProtection="1">
      <alignment horizontal="left" indent="2"/>
      <protection locked="0"/>
    </xf>
    <xf numFmtId="166" fontId="18" fillId="6" borderId="3" xfId="0" applyNumberFormat="1" applyFont="1" applyFill="1" applyBorder="1" applyAlignment="1">
      <alignment horizontal="right"/>
    </xf>
    <xf numFmtId="174" fontId="18" fillId="7" borderId="3" xfId="0" applyNumberFormat="1" applyFont="1" applyFill="1" applyBorder="1" applyAlignment="1" applyProtection="1">
      <alignment horizontal="left" indent="2"/>
      <protection locked="0"/>
    </xf>
    <xf numFmtId="166" fontId="18" fillId="0" borderId="3" xfId="0" applyNumberFormat="1" applyFont="1" applyBorder="1" applyAlignment="1">
      <alignment horizontal="right"/>
    </xf>
    <xf numFmtId="49" fontId="18" fillId="7" borderId="3" xfId="0" applyNumberFormat="1" applyFont="1" applyFill="1" applyBorder="1" applyAlignment="1" applyProtection="1">
      <alignment horizontal="left" indent="2"/>
      <protection locked="0"/>
    </xf>
    <xf numFmtId="2" fontId="11" fillId="2" borderId="0" xfId="0" applyNumberFormat="1" applyFont="1" applyFill="1" applyAlignment="1">
      <alignment horizontal="center"/>
    </xf>
    <xf numFmtId="0" fontId="18" fillId="7" borderId="3" xfId="0" quotePrefix="1" applyFont="1" applyFill="1" applyBorder="1" applyAlignment="1" applyProtection="1">
      <alignment horizontal="left" indent="2"/>
      <protection locked="0"/>
    </xf>
    <xf numFmtId="167" fontId="18" fillId="0" borderId="3" xfId="0" applyNumberFormat="1" applyFont="1" applyBorder="1" applyAlignment="1">
      <alignment horizontal="left" indent="2"/>
    </xf>
    <xf numFmtId="0" fontId="19" fillId="2" borderId="3" xfId="0" applyFont="1" applyFill="1" applyBorder="1" applyAlignment="1">
      <alignment horizontal="center"/>
    </xf>
    <xf numFmtId="0" fontId="18" fillId="0" borderId="4" xfId="0" applyFont="1" applyBorder="1" applyAlignment="1">
      <alignment horizontal="left" indent="2"/>
    </xf>
    <xf numFmtId="0" fontId="11" fillId="0" borderId="0" xfId="0" applyFont="1" applyAlignment="1">
      <alignment horizontal="center"/>
    </xf>
    <xf numFmtId="0" fontId="33" fillId="7" borderId="0" xfId="0" applyFont="1" applyFill="1" applyAlignment="1">
      <alignment horizontal="center"/>
    </xf>
    <xf numFmtId="0" fontId="13" fillId="3" borderId="4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46" xfId="0" applyFont="1" applyFill="1" applyBorder="1" applyAlignment="1">
      <alignment horizontal="center" vertical="center" wrapText="1"/>
    </xf>
    <xf numFmtId="0" fontId="11" fillId="7" borderId="34" xfId="0" applyFont="1" applyFill="1" applyBorder="1" applyAlignment="1" applyProtection="1">
      <alignment horizontal="left"/>
      <protection locked="0"/>
    </xf>
    <xf numFmtId="0" fontId="11" fillId="7" borderId="35" xfId="0" applyFont="1" applyFill="1" applyBorder="1" applyAlignment="1" applyProtection="1">
      <alignment horizontal="left"/>
      <protection locked="0"/>
    </xf>
    <xf numFmtId="0" fontId="11" fillId="7" borderId="6" xfId="0" applyFont="1" applyFill="1" applyBorder="1" applyAlignment="1" applyProtection="1">
      <alignment horizontal="left"/>
      <protection locked="0"/>
    </xf>
    <xf numFmtId="4" fontId="35" fillId="0" borderId="47" xfId="0" applyNumberFormat="1" applyFont="1" applyBorder="1"/>
    <xf numFmtId="4" fontId="35" fillId="0" borderId="0" xfId="0" applyNumberFormat="1" applyFont="1"/>
    <xf numFmtId="0" fontId="25" fillId="0" borderId="0" xfId="0" applyFont="1" applyAlignment="1">
      <alignment horizontal="center"/>
    </xf>
    <xf numFmtId="0" fontId="26" fillId="0" borderId="33" xfId="0" applyFont="1" applyBorder="1" applyAlignment="1">
      <alignment horizontal="right" shrinkToFit="1"/>
    </xf>
    <xf numFmtId="0" fontId="26" fillId="0" borderId="0" xfId="0" applyFont="1" applyAlignment="1">
      <alignment horizontal="right" shrinkToFit="1"/>
    </xf>
    <xf numFmtId="4" fontId="35" fillId="0" borderId="21" xfId="0" applyNumberFormat="1" applyFont="1" applyBorder="1"/>
    <xf numFmtId="10" fontId="26" fillId="0" borderId="23" xfId="0" applyNumberFormat="1" applyFont="1" applyBorder="1" applyAlignment="1">
      <alignment horizontal="center" vertical="center" shrinkToFit="1"/>
    </xf>
    <xf numFmtId="0" fontId="26" fillId="0" borderId="24" xfId="0" applyFont="1" applyBorder="1" applyAlignment="1">
      <alignment horizontal="center" vertical="center" shrinkToFit="1"/>
    </xf>
    <xf numFmtId="0" fontId="26" fillId="0" borderId="0" xfId="0" applyFont="1" applyAlignment="1">
      <alignment horizontal="center"/>
    </xf>
    <xf numFmtId="0" fontId="13" fillId="3" borderId="20" xfId="0" applyFont="1" applyFill="1" applyBorder="1" applyAlignment="1">
      <alignment horizontal="left" vertical="center"/>
    </xf>
    <xf numFmtId="0" fontId="13" fillId="3" borderId="21" xfId="0" applyFont="1" applyFill="1" applyBorder="1" applyAlignment="1">
      <alignment horizontal="left" vertical="center"/>
    </xf>
    <xf numFmtId="0" fontId="13" fillId="3" borderId="18" xfId="0" applyFont="1" applyFill="1" applyBorder="1" applyAlignment="1">
      <alignment horizontal="left" vertical="center"/>
    </xf>
    <xf numFmtId="2" fontId="12" fillId="0" borderId="19" xfId="0" quotePrefix="1" applyNumberFormat="1" applyFont="1" applyBorder="1" applyAlignment="1" applyProtection="1">
      <alignment horizontal="center" vertical="center"/>
      <protection hidden="1"/>
    </xf>
    <xf numFmtId="2" fontId="31" fillId="7" borderId="20" xfId="0" applyNumberFormat="1" applyFont="1" applyFill="1" applyBorder="1" applyAlignment="1" applyProtection="1">
      <alignment horizontal="center" vertical="center"/>
      <protection locked="0"/>
    </xf>
    <xf numFmtId="2" fontId="31" fillId="7" borderId="21" xfId="0" applyNumberFormat="1" applyFont="1" applyFill="1" applyBorder="1" applyAlignment="1" applyProtection="1">
      <alignment horizontal="center" vertical="center"/>
      <protection locked="0"/>
    </xf>
    <xf numFmtId="2" fontId="31" fillId="7" borderId="18" xfId="0" applyNumberFormat="1" applyFont="1" applyFill="1" applyBorder="1" applyAlignment="1" applyProtection="1">
      <alignment horizontal="center" vertical="center"/>
      <protection locked="0"/>
    </xf>
    <xf numFmtId="4" fontId="18" fillId="0" borderId="19" xfId="0" applyNumberFormat="1" applyFont="1" applyBorder="1" applyAlignment="1">
      <alignment horizontal="center" vertical="center"/>
    </xf>
    <xf numFmtId="4" fontId="18" fillId="0" borderId="4" xfId="0" applyNumberFormat="1" applyFont="1" applyBorder="1" applyAlignment="1">
      <alignment horizontal="center" vertical="center"/>
    </xf>
    <xf numFmtId="4" fontId="18" fillId="0" borderId="16" xfId="0" applyNumberFormat="1" applyFont="1" applyBorder="1" applyAlignment="1">
      <alignment horizontal="center" vertical="center"/>
    </xf>
    <xf numFmtId="4" fontId="18" fillId="0" borderId="22" xfId="0" applyNumberFormat="1" applyFont="1" applyBorder="1" applyAlignment="1">
      <alignment horizontal="center" vertical="center"/>
    </xf>
    <xf numFmtId="4" fontId="18" fillId="0" borderId="3" xfId="0" applyNumberFormat="1" applyFont="1" applyBorder="1" applyAlignment="1">
      <alignment horizontal="center" vertical="center"/>
    </xf>
    <xf numFmtId="4" fontId="18" fillId="0" borderId="11" xfId="0" applyNumberFormat="1" applyFont="1" applyBorder="1" applyAlignment="1">
      <alignment horizontal="center" vertical="center"/>
    </xf>
    <xf numFmtId="165" fontId="13" fillId="0" borderId="7" xfId="1" applyFont="1" applyBorder="1" applyAlignment="1" applyProtection="1">
      <alignment horizontal="center"/>
    </xf>
    <xf numFmtId="0" fontId="24" fillId="0" borderId="20" xfId="0" applyFont="1" applyBorder="1" applyAlignment="1">
      <alignment horizontal="left" vertical="center" wrapText="1"/>
    </xf>
    <xf numFmtId="166" fontId="15" fillId="3" borderId="20" xfId="0" applyNumberFormat="1" applyFont="1" applyFill="1" applyBorder="1" applyAlignment="1">
      <alignment horizontal="center" vertical="center"/>
    </xf>
    <xf numFmtId="166" fontId="15" fillId="3" borderId="21" xfId="0" applyNumberFormat="1" applyFont="1" applyFill="1" applyBorder="1" applyAlignment="1">
      <alignment horizontal="center" vertical="center"/>
    </xf>
    <xf numFmtId="166" fontId="15" fillId="3" borderId="18" xfId="0" applyNumberFormat="1" applyFont="1" applyFill="1" applyBorder="1" applyAlignment="1">
      <alignment horizontal="center" vertical="center"/>
    </xf>
    <xf numFmtId="0" fontId="11" fillId="7" borderId="20" xfId="0" applyFont="1" applyFill="1" applyBorder="1" applyAlignment="1" applyProtection="1">
      <alignment horizontal="left" vertical="center"/>
      <protection locked="0"/>
    </xf>
    <xf numFmtId="0" fontId="11" fillId="7" borderId="21" xfId="0" applyFont="1" applyFill="1" applyBorder="1" applyAlignment="1" applyProtection="1">
      <alignment horizontal="left" vertical="center"/>
      <protection locked="0"/>
    </xf>
    <xf numFmtId="0" fontId="11" fillId="7" borderId="18" xfId="0" applyFont="1" applyFill="1" applyBorder="1" applyAlignment="1" applyProtection="1">
      <alignment horizontal="left" vertical="center"/>
      <protection locked="0"/>
    </xf>
    <xf numFmtId="166" fontId="15" fillId="7" borderId="20" xfId="0" applyNumberFormat="1" applyFont="1" applyFill="1" applyBorder="1" applyAlignment="1" applyProtection="1">
      <alignment horizontal="center" vertical="center"/>
      <protection locked="0"/>
    </xf>
    <xf numFmtId="166" fontId="15" fillId="7" borderId="21" xfId="0" applyNumberFormat="1" applyFont="1" applyFill="1" applyBorder="1" applyAlignment="1" applyProtection="1">
      <alignment horizontal="center" vertical="center"/>
      <protection locked="0"/>
    </xf>
    <xf numFmtId="166" fontId="15" fillId="7" borderId="18" xfId="0" applyNumberFormat="1" applyFont="1" applyFill="1" applyBorder="1" applyAlignment="1" applyProtection="1">
      <alignment horizontal="center" vertical="center"/>
      <protection locked="0"/>
    </xf>
    <xf numFmtId="169" fontId="15" fillId="0" borderId="14" xfId="0" applyNumberFormat="1" applyFont="1" applyBorder="1" applyAlignment="1">
      <alignment horizontal="center" vertical="center"/>
    </xf>
    <xf numFmtId="168" fontId="18" fillId="7" borderId="20" xfId="0" applyNumberFormat="1" applyFont="1" applyFill="1" applyBorder="1" applyAlignment="1" applyProtection="1">
      <alignment horizontal="center" vertical="center"/>
      <protection locked="0"/>
    </xf>
    <xf numFmtId="168" fontId="18" fillId="7" borderId="21" xfId="0" applyNumberFormat="1" applyFont="1" applyFill="1" applyBorder="1" applyAlignment="1" applyProtection="1">
      <alignment horizontal="center" vertical="center"/>
      <protection locked="0"/>
    </xf>
    <xf numFmtId="168" fontId="18" fillId="7" borderId="18" xfId="0" applyNumberFormat="1" applyFont="1" applyFill="1" applyBorder="1" applyAlignment="1" applyProtection="1">
      <alignment horizontal="center" vertical="center"/>
      <protection locked="0"/>
    </xf>
    <xf numFmtId="0" fontId="13" fillId="3" borderId="16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5" fontId="13" fillId="0" borderId="7" xfId="1" applyFont="1" applyFill="1" applyBorder="1" applyAlignment="1" applyProtection="1">
      <alignment horizontal="center"/>
    </xf>
    <xf numFmtId="166" fontId="32" fillId="6" borderId="20" xfId="0" applyNumberFormat="1" applyFont="1" applyFill="1" applyBorder="1" applyAlignment="1">
      <alignment horizontal="center" vertical="center"/>
    </xf>
    <xf numFmtId="166" fontId="32" fillId="6" borderId="21" xfId="0" applyNumberFormat="1" applyFont="1" applyFill="1" applyBorder="1" applyAlignment="1">
      <alignment horizontal="center" vertical="center"/>
    </xf>
    <xf numFmtId="166" fontId="32" fillId="6" borderId="18" xfId="0" applyNumberFormat="1" applyFont="1" applyFill="1" applyBorder="1" applyAlignment="1">
      <alignment horizontal="center" vertical="center"/>
    </xf>
    <xf numFmtId="172" fontId="18" fillId="7" borderId="3" xfId="0" applyNumberFormat="1" applyFont="1" applyFill="1" applyBorder="1" applyAlignment="1" applyProtection="1">
      <alignment horizontal="left" indent="2"/>
      <protection locked="0"/>
    </xf>
    <xf numFmtId="0" fontId="2" fillId="7" borderId="3" xfId="3" applyFill="1" applyBorder="1" applyAlignment="1" applyProtection="1">
      <alignment horizontal="left" indent="2"/>
      <protection locked="0"/>
    </xf>
    <xf numFmtId="0" fontId="11" fillId="0" borderId="0" xfId="0" applyFont="1" applyAlignment="1">
      <alignment horizontal="right" vertical="center"/>
    </xf>
    <xf numFmtId="0" fontId="11" fillId="7" borderId="3" xfId="0" applyFont="1" applyFill="1" applyBorder="1" applyAlignment="1" applyProtection="1">
      <alignment horizontal="center"/>
      <protection locked="0"/>
    </xf>
    <xf numFmtId="9" fontId="1" fillId="7" borderId="3" xfId="4" applyFont="1" applyFill="1" applyBorder="1" applyAlignment="1" applyProtection="1">
      <alignment horizontal="center"/>
      <protection locked="0"/>
    </xf>
    <xf numFmtId="2" fontId="31" fillId="0" borderId="3" xfId="0" applyNumberFormat="1" applyFont="1" applyBorder="1" applyAlignment="1">
      <alignment horizontal="center" vertical="center"/>
    </xf>
    <xf numFmtId="166" fontId="15" fillId="3" borderId="14" xfId="0" applyNumberFormat="1" applyFont="1" applyFill="1" applyBorder="1" applyAlignment="1">
      <alignment horizontal="center" vertical="center"/>
    </xf>
    <xf numFmtId="166" fontId="15" fillId="7" borderId="14" xfId="0" applyNumberFormat="1" applyFont="1" applyFill="1" applyBorder="1" applyAlignment="1" applyProtection="1">
      <alignment horizontal="center" vertical="center"/>
      <protection locked="0"/>
    </xf>
    <xf numFmtId="0" fontId="34" fillId="2" borderId="0" xfId="0" applyFont="1" applyFill="1" applyAlignment="1">
      <alignment horizontal="left" indent="2"/>
    </xf>
    <xf numFmtId="0" fontId="21" fillId="2" borderId="0" xfId="0" applyFont="1" applyFill="1" applyAlignment="1">
      <alignment horizontal="left" indent="2"/>
    </xf>
    <xf numFmtId="172" fontId="18" fillId="0" borderId="0" xfId="0" applyNumberFormat="1" applyFont="1" applyAlignment="1">
      <alignment horizontal="left" indent="2"/>
    </xf>
    <xf numFmtId="0" fontId="18" fillId="0" borderId="0" xfId="0" applyFont="1" applyAlignment="1">
      <alignment horizontal="left" indent="2"/>
    </xf>
    <xf numFmtId="4" fontId="37" fillId="0" borderId="4" xfId="0" applyNumberFormat="1" applyFont="1" applyBorder="1" applyAlignment="1">
      <alignment horizontal="left" vertical="center" wrapText="1"/>
    </xf>
    <xf numFmtId="4" fontId="37" fillId="0" borderId="0" xfId="0" applyNumberFormat="1" applyFont="1" applyAlignment="1">
      <alignment horizontal="left" vertical="center" wrapText="1"/>
    </xf>
    <xf numFmtId="0" fontId="11" fillId="3" borderId="22" xfId="0" applyFont="1" applyFill="1" applyBorder="1" applyAlignment="1">
      <alignment horizontal="center" vertical="center"/>
    </xf>
    <xf numFmtId="0" fontId="54" fillId="8" borderId="14" xfId="0" applyFont="1" applyFill="1" applyBorder="1" applyAlignment="1">
      <alignment horizontal="center" vertical="center"/>
    </xf>
    <xf numFmtId="0" fontId="55" fillId="8" borderId="14" xfId="0" applyFont="1" applyFill="1" applyBorder="1" applyAlignment="1">
      <alignment horizontal="center" vertical="center"/>
    </xf>
    <xf numFmtId="0" fontId="56" fillId="7" borderId="3" xfId="0" applyFont="1" applyFill="1" applyBorder="1" applyAlignment="1" applyProtection="1">
      <alignment horizontal="center" vertical="center"/>
      <protection locked="0"/>
    </xf>
    <xf numFmtId="0" fontId="56" fillId="7" borderId="0" xfId="0" applyFont="1" applyFill="1" applyAlignment="1" applyProtection="1">
      <alignment horizontal="left" indent="2"/>
      <protection locked="0"/>
    </xf>
    <xf numFmtId="0" fontId="18" fillId="0" borderId="0" xfId="0" applyFont="1" applyFill="1" applyBorder="1" applyAlignment="1" applyProtection="1">
      <alignment horizontal="left" indent="2"/>
      <protection locked="0"/>
    </xf>
    <xf numFmtId="0" fontId="34" fillId="2" borderId="3" xfId="0" applyFont="1" applyFill="1" applyBorder="1" applyAlignment="1" applyProtection="1">
      <alignment horizontal="left" indent="2"/>
      <protection locked="0"/>
    </xf>
    <xf numFmtId="0" fontId="34" fillId="2" borderId="0" xfId="0" applyFont="1" applyFill="1" applyAlignment="1" applyProtection="1">
      <alignment horizontal="left" indent="2"/>
      <protection locked="0"/>
    </xf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 cent" xfId="4" builtinId="5"/>
  </cellStyles>
  <dxfs count="5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E$40" lockText="1" noThreeD="1"/>
</file>

<file path=xl/ctrlProps/ctrlProp2.xml><?xml version="1.0" encoding="utf-8"?>
<formControlPr xmlns="http://schemas.microsoft.com/office/spreadsheetml/2009/9/main" objectType="CheckBox" fmlaLink="$AE$42" lockText="1" noThreeD="1"/>
</file>

<file path=xl/ctrlProps/ctrlProp3.xml><?xml version="1.0" encoding="utf-8"?>
<formControlPr xmlns="http://schemas.microsoft.com/office/spreadsheetml/2009/9/main" objectType="CheckBox" fmlaLink="$AE$43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12700</xdr:colOff>
          <xdr:row>40</xdr:row>
          <xdr:rowOff>0</xdr:rowOff>
        </xdr:from>
        <xdr:to>
          <xdr:col>31</xdr:col>
          <xdr:colOff>25400</xdr:colOff>
          <xdr:row>41</xdr:row>
          <xdr:rowOff>1330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12700</xdr:colOff>
          <xdr:row>41</xdr:row>
          <xdr:rowOff>0</xdr:rowOff>
        </xdr:from>
        <xdr:to>
          <xdr:col>31</xdr:col>
          <xdr:colOff>25400</xdr:colOff>
          <xdr:row>42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12700</xdr:colOff>
          <xdr:row>42</xdr:row>
          <xdr:rowOff>0</xdr:rowOff>
        </xdr:from>
        <xdr:to>
          <xdr:col>31</xdr:col>
          <xdr:colOff>0</xdr:colOff>
          <xdr:row>43</xdr:row>
          <xdr:rowOff>6724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99833</xdr:colOff>
      <xdr:row>1</xdr:row>
      <xdr:rowOff>15486</xdr:rowOff>
    </xdr:from>
    <xdr:to>
      <xdr:col>0</xdr:col>
      <xdr:colOff>992975</xdr:colOff>
      <xdr:row>1</xdr:row>
      <xdr:rowOff>1380969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38BF93B-5E79-B06D-7517-4029AC77C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833" y="185852"/>
          <a:ext cx="893142" cy="13654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I71"/>
  <sheetViews>
    <sheetView showGridLines="0" showZeros="0" tabSelected="1" showWhiteSpace="0" zoomScale="115" zoomScaleNormal="85" zoomScaleSheetLayoutView="85" zoomScalePageLayoutView="75" workbookViewId="0">
      <selection activeCell="B21" sqref="B21:O21"/>
    </sheetView>
  </sheetViews>
  <sheetFormatPr baseColWidth="10" defaultColWidth="9.1640625" defaultRowHeight="14" x14ac:dyDescent="0.2"/>
  <cols>
    <col min="1" max="1" width="13.33203125" style="3" customWidth="1"/>
    <col min="2" max="16" width="3.33203125" style="3" customWidth="1"/>
    <col min="17" max="19" width="3.6640625" style="3" customWidth="1"/>
    <col min="20" max="29" width="3.33203125" style="3" customWidth="1"/>
    <col min="30" max="30" width="3.83203125" style="3" customWidth="1"/>
    <col min="31" max="31" width="3.33203125" style="3" customWidth="1"/>
    <col min="32" max="32" width="4" style="3" customWidth="1"/>
    <col min="33" max="40" width="3.33203125" style="3" customWidth="1"/>
    <col min="41" max="46" width="3.33203125" style="3" hidden="1" customWidth="1"/>
    <col min="47" max="47" width="3.1640625" style="3" hidden="1" customWidth="1"/>
    <col min="48" max="48" width="3.33203125" style="3" hidden="1" customWidth="1"/>
    <col min="49" max="52" width="11" style="3" hidden="1" customWidth="1"/>
    <col min="53" max="58" width="8.6640625" style="4" hidden="1" customWidth="1"/>
    <col min="59" max="68" width="8.83203125" style="4" hidden="1" customWidth="1"/>
    <col min="69" max="70" width="8.83203125" style="3" hidden="1" customWidth="1"/>
    <col min="71" max="71" width="8.6640625" style="3" hidden="1" customWidth="1"/>
    <col min="72" max="72" width="3.33203125" style="3" hidden="1" customWidth="1"/>
    <col min="73" max="75" width="12.6640625" style="3" hidden="1" customWidth="1"/>
    <col min="76" max="84" width="12.6640625" style="3" customWidth="1"/>
    <col min="85" max="113" width="9.1640625" style="3" customWidth="1"/>
    <col min="114" max="16384" width="9.1640625" style="3"/>
  </cols>
  <sheetData>
    <row r="1" spans="1:87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87" s="7" customFormat="1" ht="111" customHeight="1" thickBot="1" x14ac:dyDescent="0.25">
      <c r="A2" s="335" t="s">
        <v>147</v>
      </c>
      <c r="B2" s="336"/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6"/>
      <c r="AK2" s="336"/>
      <c r="AL2" s="336"/>
      <c r="AM2" s="336"/>
      <c r="AN2" s="336"/>
      <c r="AO2" s="5"/>
      <c r="AP2" s="5"/>
      <c r="AQ2" s="5"/>
      <c r="AR2" s="5"/>
      <c r="AS2" s="5"/>
      <c r="AT2" s="5"/>
      <c r="AU2" s="5"/>
      <c r="AV2" s="6" t="s">
        <v>93</v>
      </c>
      <c r="AW2" s="6"/>
      <c r="AX2" s="6"/>
      <c r="AY2" s="6"/>
      <c r="AZ2" s="6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I2" s="8"/>
    </row>
    <row r="3" spans="1:87" ht="18" customHeight="1" x14ac:dyDescent="0.2">
      <c r="AV3" s="9" t="s">
        <v>94</v>
      </c>
      <c r="AW3" s="10"/>
      <c r="AX3" s="10"/>
      <c r="AY3" s="10"/>
      <c r="AZ3" s="10"/>
      <c r="BA3" s="11">
        <f>IF(ISBLANK(AA8)=TRUE,1,0)</f>
        <v>1</v>
      </c>
      <c r="BB3" s="11" t="s">
        <v>97</v>
      </c>
      <c r="BC3" s="12" t="s">
        <v>98</v>
      </c>
      <c r="BD3" s="11"/>
      <c r="BE3" s="11"/>
      <c r="BF3" s="11"/>
      <c r="BG3" s="11"/>
      <c r="BH3" s="13"/>
    </row>
    <row r="4" spans="1:87" ht="18" customHeight="1" x14ac:dyDescent="0.2">
      <c r="A4" s="14" t="s">
        <v>9</v>
      </c>
      <c r="B4" s="337" t="s">
        <v>146</v>
      </c>
      <c r="C4" s="337"/>
      <c r="D4" s="337"/>
      <c r="E4" s="337"/>
      <c r="F4" s="337"/>
      <c r="G4" s="337"/>
      <c r="H4" s="337"/>
      <c r="I4" s="337"/>
      <c r="J4" s="337"/>
      <c r="K4" s="337"/>
      <c r="L4" s="337"/>
      <c r="M4" s="337"/>
      <c r="N4" s="337"/>
      <c r="O4" s="337"/>
      <c r="Z4" s="14" t="s">
        <v>24</v>
      </c>
      <c r="AA4" s="253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V4" s="15" t="s">
        <v>95</v>
      </c>
      <c r="AW4" s="16"/>
      <c r="AX4" s="16"/>
      <c r="AY4" s="16"/>
      <c r="AZ4" s="16"/>
      <c r="BA4" s="17">
        <f>IF(COUNTBLANK(AA11:AA13)=3,1,0)</f>
        <v>1</v>
      </c>
      <c r="BB4" s="4" t="s">
        <v>99</v>
      </c>
      <c r="BC4" s="16" t="s">
        <v>100</v>
      </c>
      <c r="BH4" s="18"/>
    </row>
    <row r="5" spans="1:87" ht="18" customHeight="1" x14ac:dyDescent="0.2">
      <c r="A5" s="19"/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39"/>
      <c r="M5" s="339"/>
      <c r="N5" s="339"/>
      <c r="O5" s="339"/>
      <c r="Z5" s="14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V5" s="20" t="s">
        <v>96</v>
      </c>
      <c r="BA5" s="4">
        <f>IF(ISBLANK(AA15)=TRUE,1,0)</f>
        <v>1</v>
      </c>
      <c r="BB5" s="4" t="s">
        <v>101</v>
      </c>
      <c r="BC5" s="16" t="s">
        <v>102</v>
      </c>
      <c r="BH5" s="18"/>
    </row>
    <row r="6" spans="1:87" ht="18" customHeight="1" x14ac:dyDescent="0.2">
      <c r="A6" s="14" t="s">
        <v>10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Z6" s="14" t="s">
        <v>23</v>
      </c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V6" s="20"/>
      <c r="BA6" s="4" t="str">
        <f>CONCATENATE(BA3,"*",BA4,"*",BA5)</f>
        <v>1*1*1</v>
      </c>
      <c r="BB6" s="4" t="s">
        <v>103</v>
      </c>
      <c r="BC6" s="16" t="s">
        <v>104</v>
      </c>
      <c r="BH6" s="18"/>
    </row>
    <row r="7" spans="1:87" ht="18" customHeight="1" x14ac:dyDescent="0.2">
      <c r="B7" s="247"/>
      <c r="C7" s="247"/>
      <c r="D7" s="247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V7" s="20"/>
      <c r="BB7" s="4" t="s">
        <v>105</v>
      </c>
      <c r="BC7" s="16" t="s">
        <v>106</v>
      </c>
      <c r="BH7" s="18"/>
    </row>
    <row r="8" spans="1:87" ht="18" customHeight="1" x14ac:dyDescent="0.2">
      <c r="A8" s="14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Z8" s="14" t="s">
        <v>43</v>
      </c>
      <c r="AA8" s="247"/>
      <c r="AB8" s="247"/>
      <c r="AC8" s="247"/>
      <c r="AD8" s="247"/>
      <c r="AE8" s="247"/>
      <c r="AF8" s="247"/>
      <c r="AG8" s="247"/>
      <c r="AH8" s="247"/>
      <c r="AI8" s="247"/>
      <c r="AJ8" s="247"/>
      <c r="AK8" s="247"/>
      <c r="AL8" s="247"/>
      <c r="AM8" s="247"/>
      <c r="AN8" s="247"/>
      <c r="AV8" s="20"/>
      <c r="BB8" s="4" t="s">
        <v>107</v>
      </c>
      <c r="BC8" s="16" t="s">
        <v>110</v>
      </c>
      <c r="BH8" s="18"/>
    </row>
    <row r="9" spans="1:87" ht="18" customHeight="1" x14ac:dyDescent="0.2">
      <c r="A9" s="14"/>
      <c r="B9" s="257"/>
      <c r="C9" s="257"/>
      <c r="D9" s="257"/>
      <c r="E9" s="257"/>
      <c r="F9" s="257"/>
      <c r="G9" s="257"/>
      <c r="H9" s="257"/>
      <c r="I9" s="257"/>
      <c r="J9" s="257"/>
      <c r="K9" s="257"/>
      <c r="L9" s="257"/>
      <c r="M9" s="257"/>
      <c r="N9" s="257"/>
      <c r="O9" s="257"/>
      <c r="Z9" s="14" t="s">
        <v>128</v>
      </c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V9" s="20"/>
      <c r="BB9" s="4" t="s">
        <v>108</v>
      </c>
      <c r="BC9" s="16" t="s">
        <v>109</v>
      </c>
      <c r="BH9" s="18"/>
    </row>
    <row r="10" spans="1:87" ht="18" customHeight="1" x14ac:dyDescent="0.25">
      <c r="A10" s="14"/>
      <c r="B10" s="258" t="s">
        <v>79</v>
      </c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Z10" s="14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V10" s="20"/>
      <c r="BB10" s="4" t="s">
        <v>111</v>
      </c>
      <c r="BC10" s="16"/>
      <c r="BH10" s="18"/>
    </row>
    <row r="11" spans="1:87" ht="18" customHeight="1" x14ac:dyDescent="0.25">
      <c r="B11" s="255"/>
      <c r="C11" s="255"/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255"/>
      <c r="O11" s="255"/>
      <c r="Z11" s="14" t="s">
        <v>10</v>
      </c>
      <c r="AA11" s="190"/>
      <c r="AB11" s="190"/>
      <c r="AC11" s="190"/>
      <c r="AD11" s="190"/>
      <c r="AE11" s="190"/>
      <c r="AF11" s="190"/>
      <c r="AG11" s="190"/>
      <c r="AH11" s="190"/>
      <c r="AI11" s="190"/>
      <c r="AJ11" s="190"/>
      <c r="AK11" s="190"/>
      <c r="AL11" s="190"/>
      <c r="AM11" s="190"/>
      <c r="AN11" s="190"/>
      <c r="AV11" s="20"/>
      <c r="BC11" s="16"/>
      <c r="BH11" s="18"/>
    </row>
    <row r="12" spans="1:87" ht="18" customHeight="1" thickBot="1" x14ac:dyDescent="0.3">
      <c r="A12" s="14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V12" s="22"/>
      <c r="AW12" s="23"/>
      <c r="AX12" s="23"/>
      <c r="AY12" s="23"/>
      <c r="AZ12" s="23"/>
      <c r="BA12" s="24"/>
      <c r="BB12" s="24"/>
      <c r="BC12" s="24"/>
      <c r="BD12" s="24"/>
      <c r="BE12" s="24"/>
      <c r="BF12" s="24"/>
      <c r="BG12" s="24"/>
      <c r="BH12" s="25"/>
    </row>
    <row r="13" spans="1:87" ht="18" customHeight="1" x14ac:dyDescent="0.2">
      <c r="A13" s="14" t="s">
        <v>60</v>
      </c>
      <c r="B13" s="338" t="s">
        <v>144</v>
      </c>
      <c r="C13" s="338"/>
      <c r="D13" s="338"/>
      <c r="E13" s="338"/>
      <c r="F13" s="338"/>
      <c r="G13" s="338"/>
      <c r="H13" s="338"/>
      <c r="I13" s="338"/>
      <c r="J13" s="338"/>
      <c r="K13" s="338"/>
      <c r="L13" s="338"/>
      <c r="M13" s="338"/>
      <c r="N13" s="338"/>
      <c r="O13" s="338"/>
      <c r="Z13" s="14"/>
      <c r="AA13" s="331"/>
      <c r="AB13" s="331"/>
      <c r="AC13" s="331"/>
      <c r="AD13" s="331"/>
      <c r="AE13" s="331"/>
      <c r="AF13" s="331"/>
      <c r="AG13" s="331"/>
      <c r="AH13" s="331"/>
      <c r="AI13" s="331"/>
      <c r="AJ13" s="331"/>
      <c r="AK13" s="331"/>
      <c r="AL13" s="331"/>
      <c r="AM13" s="331"/>
      <c r="AN13" s="331"/>
    </row>
    <row r="14" spans="1:87" ht="18" customHeight="1" x14ac:dyDescent="0.2">
      <c r="B14" s="329"/>
      <c r="C14" s="329"/>
      <c r="D14" s="329"/>
      <c r="E14" s="329"/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29"/>
      <c r="Z14" s="14" t="s">
        <v>1</v>
      </c>
      <c r="AA14" s="320"/>
      <c r="AB14" s="320"/>
      <c r="AC14" s="320"/>
      <c r="AD14" s="320"/>
      <c r="AE14" s="320"/>
      <c r="AF14" s="320"/>
      <c r="AG14" s="320"/>
      <c r="AH14" s="320"/>
      <c r="AI14" s="320"/>
      <c r="AJ14" s="320"/>
      <c r="AK14" s="320"/>
      <c r="AL14" s="320"/>
      <c r="AM14" s="320"/>
      <c r="AN14" s="320"/>
    </row>
    <row r="15" spans="1:87" ht="18" customHeight="1" x14ac:dyDescent="0.2">
      <c r="B15" s="329"/>
      <c r="C15" s="329"/>
      <c r="D15" s="329"/>
      <c r="E15" s="329"/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329"/>
      <c r="Q15" s="26"/>
      <c r="R15" s="27"/>
      <c r="Z15" s="14"/>
      <c r="AA15" s="330"/>
      <c r="AB15" s="330"/>
      <c r="AC15" s="330"/>
      <c r="AD15" s="330"/>
      <c r="AE15" s="330"/>
      <c r="AF15" s="330"/>
      <c r="AG15" s="330"/>
      <c r="AH15" s="330"/>
      <c r="AI15" s="330"/>
      <c r="AJ15" s="330"/>
      <c r="AK15" s="330"/>
      <c r="AL15" s="330"/>
      <c r="AM15" s="330"/>
      <c r="AN15" s="330"/>
    </row>
    <row r="16" spans="1:87" ht="18" customHeight="1" x14ac:dyDescent="0.2">
      <c r="A16" s="14" t="s">
        <v>11</v>
      </c>
      <c r="B16" s="328" t="s">
        <v>114</v>
      </c>
      <c r="C16" s="328"/>
      <c r="D16" s="328"/>
      <c r="E16" s="328"/>
      <c r="F16" s="328"/>
      <c r="G16" s="328"/>
      <c r="H16" s="328"/>
      <c r="I16" s="328"/>
      <c r="J16" s="328"/>
      <c r="K16" s="328"/>
      <c r="L16" s="328"/>
      <c r="M16" s="328"/>
      <c r="N16" s="328"/>
      <c r="O16" s="328"/>
      <c r="P16" s="328"/>
      <c r="Q16" s="328"/>
      <c r="R16" s="28"/>
      <c r="S16" s="28"/>
      <c r="T16" s="28"/>
      <c r="U16" s="28"/>
      <c r="V16" s="28"/>
      <c r="X16" s="322" t="s">
        <v>129</v>
      </c>
      <c r="Y16" s="322"/>
      <c r="Z16" s="322"/>
      <c r="AA16" s="322"/>
      <c r="AB16" s="322"/>
      <c r="AC16" s="322"/>
      <c r="AD16" s="322"/>
      <c r="AE16" s="322"/>
      <c r="AF16" s="322"/>
      <c r="AG16" s="322"/>
      <c r="AH16" s="322"/>
      <c r="AI16" s="322"/>
      <c r="AJ16" s="322"/>
      <c r="AK16" s="323"/>
      <c r="AL16" s="323"/>
      <c r="AM16" s="323"/>
      <c r="AN16" s="323"/>
    </row>
    <row r="17" spans="1:72" ht="18" customHeight="1" x14ac:dyDescent="0.2">
      <c r="A17" s="14"/>
      <c r="B17" s="340" t="s">
        <v>145</v>
      </c>
      <c r="C17" s="340"/>
      <c r="D17" s="340"/>
      <c r="E17" s="340"/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41"/>
      <c r="Q17" s="29"/>
      <c r="Z17" s="14"/>
      <c r="AA17" s="30"/>
      <c r="AB17" s="30"/>
      <c r="AC17" s="30"/>
      <c r="AD17" s="30"/>
      <c r="AE17" s="30"/>
      <c r="AF17" s="30"/>
      <c r="AG17" s="30"/>
      <c r="AH17" s="30"/>
      <c r="AI17" s="30"/>
      <c r="AJ17" s="31" t="s">
        <v>130</v>
      </c>
      <c r="AK17" s="324"/>
      <c r="AL17" s="324"/>
      <c r="AM17" s="324"/>
      <c r="AN17" s="324"/>
    </row>
    <row r="18" spans="1:72" ht="18" customHeight="1" x14ac:dyDescent="0.2">
      <c r="A18" s="14"/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</row>
    <row r="19" spans="1:72" ht="18" customHeight="1" x14ac:dyDescent="0.2">
      <c r="A19" s="14" t="s">
        <v>5</v>
      </c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Z19" s="14" t="s">
        <v>3</v>
      </c>
      <c r="AA19" s="321"/>
      <c r="AB19" s="321"/>
      <c r="AC19" s="321"/>
      <c r="AD19" s="321"/>
      <c r="AE19" s="321"/>
      <c r="AF19" s="321"/>
      <c r="AG19" s="321"/>
      <c r="AH19" s="321"/>
      <c r="AI19" s="321"/>
      <c r="AJ19" s="321"/>
      <c r="AK19" s="321"/>
      <c r="AL19" s="321"/>
      <c r="AM19" s="321"/>
      <c r="AN19" s="321"/>
      <c r="AW19" s="3" t="s">
        <v>131</v>
      </c>
    </row>
    <row r="20" spans="1:72" ht="18" customHeight="1" x14ac:dyDescent="0.2">
      <c r="A20" s="14"/>
      <c r="AW20" s="3" t="s">
        <v>132</v>
      </c>
    </row>
    <row r="21" spans="1:72" ht="18" customHeight="1" x14ac:dyDescent="0.2">
      <c r="A21" s="14" t="s">
        <v>4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Q21" s="34"/>
      <c r="R21" s="34"/>
      <c r="S21" s="34"/>
      <c r="T21" s="34"/>
      <c r="U21" s="34"/>
      <c r="V21" s="34"/>
      <c r="W21" s="34"/>
      <c r="X21" s="34"/>
      <c r="Z21" s="14" t="s">
        <v>2</v>
      </c>
      <c r="AA21" s="251"/>
      <c r="AB21" s="251"/>
      <c r="AC21" s="251"/>
      <c r="AD21" s="251"/>
      <c r="AE21" s="251"/>
      <c r="AF21" s="251"/>
      <c r="AG21" s="251"/>
      <c r="AH21" s="251"/>
      <c r="AI21" s="251"/>
      <c r="AJ21" s="251"/>
      <c r="AK21" s="251"/>
      <c r="AL21" s="251"/>
      <c r="AM21" s="251"/>
      <c r="AN21" s="251"/>
      <c r="AW21" s="3" t="s">
        <v>133</v>
      </c>
    </row>
    <row r="22" spans="1:72" ht="18" customHeight="1" x14ac:dyDescent="0.25">
      <c r="A22" s="14"/>
      <c r="Q22" s="35"/>
      <c r="R22" s="35"/>
      <c r="S22" s="35"/>
      <c r="T22" s="35"/>
      <c r="U22" s="36"/>
      <c r="V22" s="36"/>
      <c r="W22" s="36"/>
      <c r="X22" s="36"/>
      <c r="Y22" s="36"/>
      <c r="Z22" s="37"/>
      <c r="AA22" s="37"/>
      <c r="AB22" s="37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W22" s="3" t="s">
        <v>134</v>
      </c>
    </row>
    <row r="23" spans="1:72" ht="18" customHeight="1" x14ac:dyDescent="0.25">
      <c r="A23" s="14" t="s">
        <v>25</v>
      </c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  <c r="N23" s="247"/>
      <c r="O23" s="247"/>
      <c r="Q23" s="35"/>
      <c r="R23" s="35"/>
      <c r="S23" s="35"/>
      <c r="T23" s="35"/>
      <c r="U23" s="39"/>
      <c r="V23" s="39"/>
      <c r="W23" s="39"/>
      <c r="X23" s="39"/>
      <c r="Y23" s="39"/>
      <c r="Z23" s="39"/>
      <c r="AA23" s="39"/>
      <c r="AB23" s="39"/>
      <c r="AC23" s="38"/>
      <c r="AD23" s="38"/>
      <c r="AG23" s="40" t="s">
        <v>122</v>
      </c>
      <c r="AH23" s="41" t="s">
        <v>12</v>
      </c>
      <c r="AJ23" s="248">
        <f>AJ24/10</f>
        <v>0</v>
      </c>
      <c r="AK23" s="248"/>
      <c r="AL23" s="248"/>
      <c r="AM23" s="248"/>
      <c r="AN23" s="248"/>
    </row>
    <row r="24" spans="1:72" ht="18" customHeight="1" x14ac:dyDescent="0.25">
      <c r="A24" s="14"/>
      <c r="Q24" s="35"/>
      <c r="R24" s="35"/>
      <c r="S24" s="35"/>
      <c r="T24" s="35"/>
      <c r="U24" s="39"/>
      <c r="V24" s="39"/>
      <c r="W24" s="39"/>
      <c r="X24" s="39"/>
      <c r="Y24" s="39"/>
      <c r="Z24" s="39"/>
      <c r="AA24" s="39"/>
      <c r="AB24" s="42"/>
      <c r="AD24" s="35"/>
      <c r="AG24" s="40" t="s">
        <v>123</v>
      </c>
      <c r="AH24" s="41" t="s">
        <v>12</v>
      </c>
      <c r="AJ24" s="246"/>
      <c r="AK24" s="246"/>
      <c r="AL24" s="246"/>
      <c r="AM24" s="246"/>
      <c r="AN24" s="246"/>
    </row>
    <row r="25" spans="1:72" ht="18" customHeight="1" thickBot="1" x14ac:dyDescent="0.3">
      <c r="A25" s="150" t="s">
        <v>142</v>
      </c>
      <c r="B25" s="249">
        <v>43248</v>
      </c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Q25" s="35"/>
      <c r="R25" s="35"/>
      <c r="S25" s="35"/>
      <c r="T25" s="35"/>
      <c r="U25" s="43"/>
      <c r="V25" s="43"/>
      <c r="W25" s="43"/>
      <c r="X25" s="43"/>
      <c r="Y25" s="43"/>
      <c r="Z25" s="43"/>
      <c r="AA25" s="43"/>
      <c r="AB25" s="43"/>
      <c r="AG25" s="40" t="s">
        <v>127</v>
      </c>
      <c r="AH25" s="41" t="s">
        <v>12</v>
      </c>
      <c r="AJ25" s="250">
        <f>AJ24*5</f>
        <v>0</v>
      </c>
      <c r="AK25" s="250"/>
      <c r="AL25" s="250"/>
      <c r="AM25" s="250"/>
      <c r="AN25" s="250"/>
      <c r="AV25" s="44" t="s">
        <v>66</v>
      </c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</row>
    <row r="26" spans="1:72" ht="18" customHeight="1" x14ac:dyDescent="0.2">
      <c r="A26" s="150"/>
      <c r="B26" s="141" t="s">
        <v>141</v>
      </c>
      <c r="P26" s="45"/>
      <c r="Q26" s="45"/>
      <c r="R26" s="45"/>
      <c r="S26" s="45"/>
      <c r="T26" s="45"/>
      <c r="U26" s="4"/>
      <c r="V26" s="4"/>
      <c r="W26" s="4"/>
      <c r="X26" s="4"/>
      <c r="Y26" s="4"/>
      <c r="Z26" s="4"/>
      <c r="AA26" s="4"/>
      <c r="AB26" s="4"/>
      <c r="AJ26" s="252">
        <v>0</v>
      </c>
      <c r="AK26" s="252"/>
      <c r="AL26" s="252"/>
      <c r="AM26" s="252"/>
      <c r="AN26" s="252"/>
      <c r="AV26" s="9"/>
      <c r="AW26" s="10"/>
      <c r="AX26" s="10"/>
      <c r="AY26" s="10"/>
      <c r="AZ26" s="10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7"/>
    </row>
    <row r="27" spans="1:72" ht="18" customHeight="1" x14ac:dyDescent="0.2">
      <c r="A27" s="151"/>
      <c r="E27" s="48"/>
      <c r="G27" s="2"/>
      <c r="H27" s="325"/>
      <c r="I27" s="325"/>
      <c r="J27" s="325"/>
      <c r="K27" s="49"/>
      <c r="P27" s="45"/>
      <c r="Q27" s="45"/>
      <c r="R27" s="45"/>
      <c r="S27" s="45"/>
      <c r="T27" s="45"/>
      <c r="U27" s="4"/>
      <c r="V27" s="4"/>
      <c r="W27" s="4"/>
      <c r="X27" s="4"/>
      <c r="Y27" s="4"/>
      <c r="Z27" s="4"/>
      <c r="AA27" s="4"/>
      <c r="AB27" s="4"/>
      <c r="AJ27" s="50"/>
      <c r="AK27" s="50"/>
      <c r="AL27" s="50"/>
      <c r="AM27" s="50"/>
      <c r="AN27" s="50"/>
      <c r="AV27" s="20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51"/>
      <c r="BQ27" s="51"/>
      <c r="BR27" s="51"/>
      <c r="BS27" s="51"/>
      <c r="BT27" s="52"/>
    </row>
    <row r="28" spans="1:72" ht="15" customHeight="1" x14ac:dyDescent="0.2">
      <c r="A28" s="53" t="s">
        <v>13</v>
      </c>
      <c r="B28" s="180" t="s">
        <v>29</v>
      </c>
      <c r="C28" s="181"/>
      <c r="D28" s="182"/>
      <c r="E28" s="193" t="s">
        <v>14</v>
      </c>
      <c r="F28" s="259"/>
      <c r="G28" s="185"/>
      <c r="H28" s="183" t="s">
        <v>15</v>
      </c>
      <c r="I28" s="184"/>
      <c r="J28" s="185"/>
      <c r="K28" s="183" t="s">
        <v>67</v>
      </c>
      <c r="L28" s="194"/>
      <c r="M28" s="195"/>
      <c r="N28" s="193" t="s">
        <v>26</v>
      </c>
      <c r="O28" s="194"/>
      <c r="P28" s="195"/>
      <c r="Q28" s="193" t="s">
        <v>27</v>
      </c>
      <c r="R28" s="194"/>
      <c r="S28" s="195"/>
      <c r="T28" s="193" t="s">
        <v>28</v>
      </c>
      <c r="U28" s="194"/>
      <c r="V28" s="195"/>
      <c r="W28" s="193" t="s">
        <v>80</v>
      </c>
      <c r="X28" s="194"/>
      <c r="Y28" s="195"/>
      <c r="Z28" s="193" t="s">
        <v>80</v>
      </c>
      <c r="AA28" s="194"/>
      <c r="AB28" s="194"/>
      <c r="AC28" s="262" t="s">
        <v>140</v>
      </c>
      <c r="AD28" s="263"/>
      <c r="AE28" s="264"/>
      <c r="AF28" s="259" t="s">
        <v>81</v>
      </c>
      <c r="AG28" s="194"/>
      <c r="AH28" s="194"/>
      <c r="AI28" s="194"/>
      <c r="AJ28" s="194"/>
      <c r="AK28" s="194"/>
      <c r="AL28" s="194"/>
      <c r="AM28" s="194"/>
      <c r="AN28" s="195"/>
      <c r="AO28" s="54"/>
      <c r="AV28" s="20"/>
      <c r="AW28" s="53" t="s">
        <v>69</v>
      </c>
      <c r="AX28" s="55"/>
      <c r="AY28" s="55"/>
      <c r="AZ28" s="55"/>
      <c r="BA28" s="262" t="s">
        <v>73</v>
      </c>
      <c r="BB28" s="259"/>
      <c r="BC28" s="308"/>
      <c r="BD28" s="56" t="s">
        <v>87</v>
      </c>
      <c r="BE28" s="56" t="s">
        <v>87</v>
      </c>
      <c r="BF28" s="56" t="s">
        <v>87</v>
      </c>
      <c r="BG28" s="311" t="s">
        <v>29</v>
      </c>
      <c r="BH28" s="311" t="s">
        <v>14</v>
      </c>
      <c r="BI28" s="311" t="s">
        <v>15</v>
      </c>
      <c r="BJ28" s="309" t="s">
        <v>65</v>
      </c>
      <c r="BK28" s="311" t="s">
        <v>63</v>
      </c>
      <c r="BL28" s="309" t="s">
        <v>64</v>
      </c>
      <c r="BM28" s="311" t="s">
        <v>20</v>
      </c>
      <c r="BN28" s="311" t="s">
        <v>27</v>
      </c>
      <c r="BO28" s="311" t="s">
        <v>18</v>
      </c>
      <c r="BP28" s="311" t="s">
        <v>19</v>
      </c>
      <c r="BQ28" s="53"/>
      <c r="BR28" s="53" t="s">
        <v>70</v>
      </c>
      <c r="BS28" s="53" t="s">
        <v>71</v>
      </c>
      <c r="BT28" s="52"/>
    </row>
    <row r="29" spans="1:72" ht="15" customHeight="1" x14ac:dyDescent="0.2">
      <c r="A29" s="57" t="s">
        <v>68</v>
      </c>
      <c r="B29" s="243" t="s">
        <v>86</v>
      </c>
      <c r="C29" s="244"/>
      <c r="D29" s="245"/>
      <c r="E29" s="226" t="s">
        <v>16</v>
      </c>
      <c r="F29" s="260"/>
      <c r="G29" s="261"/>
      <c r="H29" s="226" t="s">
        <v>16</v>
      </c>
      <c r="I29" s="260"/>
      <c r="J29" s="261"/>
      <c r="K29" s="226" t="s">
        <v>63</v>
      </c>
      <c r="L29" s="227"/>
      <c r="M29" s="228"/>
      <c r="N29" s="226" t="s">
        <v>17</v>
      </c>
      <c r="O29" s="227"/>
      <c r="P29" s="228"/>
      <c r="Q29" s="334"/>
      <c r="R29" s="227"/>
      <c r="S29" s="228"/>
      <c r="T29" s="226" t="s">
        <v>30</v>
      </c>
      <c r="U29" s="227"/>
      <c r="V29" s="228"/>
      <c r="W29" s="226" t="s">
        <v>18</v>
      </c>
      <c r="X29" s="227"/>
      <c r="Y29" s="228"/>
      <c r="Z29" s="226" t="s">
        <v>19</v>
      </c>
      <c r="AA29" s="227"/>
      <c r="AB29" s="227"/>
      <c r="AC29" s="265"/>
      <c r="AD29" s="266"/>
      <c r="AE29" s="267"/>
      <c r="AF29" s="227"/>
      <c r="AG29" s="227"/>
      <c r="AH29" s="227"/>
      <c r="AI29" s="227"/>
      <c r="AJ29" s="227"/>
      <c r="AK29" s="227"/>
      <c r="AL29" s="227"/>
      <c r="AM29" s="227"/>
      <c r="AN29" s="228"/>
      <c r="AO29" s="54"/>
      <c r="AV29" s="20"/>
      <c r="AW29" s="57" t="s">
        <v>112</v>
      </c>
      <c r="AX29" s="58"/>
      <c r="AY29" s="58"/>
      <c r="AZ29" s="58"/>
      <c r="BA29" s="226"/>
      <c r="BB29" s="260"/>
      <c r="BC29" s="261"/>
      <c r="BD29" s="59" t="s">
        <v>14</v>
      </c>
      <c r="BE29" s="59" t="s">
        <v>15</v>
      </c>
      <c r="BF29" s="59" t="s">
        <v>29</v>
      </c>
      <c r="BG29" s="312"/>
      <c r="BH29" s="312"/>
      <c r="BI29" s="312"/>
      <c r="BJ29" s="310"/>
      <c r="BK29" s="312"/>
      <c r="BL29" s="310"/>
      <c r="BM29" s="312"/>
      <c r="BN29" s="312"/>
      <c r="BO29" s="312"/>
      <c r="BP29" s="312"/>
      <c r="BQ29" s="57"/>
      <c r="BR29" s="57" t="s">
        <v>18</v>
      </c>
      <c r="BS29" s="57" t="s">
        <v>19</v>
      </c>
      <c r="BT29" s="52"/>
    </row>
    <row r="30" spans="1:72" ht="17" customHeight="1" x14ac:dyDescent="0.2">
      <c r="A30" s="60" t="s">
        <v>31</v>
      </c>
      <c r="B30" s="174"/>
      <c r="C30" s="175"/>
      <c r="D30" s="176"/>
      <c r="E30" s="162"/>
      <c r="F30" s="163"/>
      <c r="G30" s="164"/>
      <c r="H30" s="162"/>
      <c r="I30" s="163"/>
      <c r="J30" s="164"/>
      <c r="K30" s="162"/>
      <c r="L30" s="163"/>
      <c r="M30" s="164"/>
      <c r="N30" s="168">
        <f>BL31</f>
        <v>0</v>
      </c>
      <c r="O30" s="169"/>
      <c r="P30" s="170"/>
      <c r="Q30" s="202">
        <f>$BN31</f>
        <v>0</v>
      </c>
      <c r="R30" s="203"/>
      <c r="S30" s="204"/>
      <c r="T30" s="223"/>
      <c r="U30" s="224"/>
      <c r="V30" s="225"/>
      <c r="W30" s="202">
        <f>$BO31</f>
        <v>0</v>
      </c>
      <c r="X30" s="203"/>
      <c r="Y30" s="204"/>
      <c r="Z30" s="202">
        <f>$BP31</f>
        <v>0</v>
      </c>
      <c r="AA30" s="203"/>
      <c r="AB30" s="203"/>
      <c r="AC30" s="196"/>
      <c r="AD30" s="197"/>
      <c r="AE30" s="144"/>
      <c r="AF30" s="269"/>
      <c r="AG30" s="269"/>
      <c r="AH30" s="269"/>
      <c r="AI30" s="269"/>
      <c r="AJ30" s="269"/>
      <c r="AK30" s="269"/>
      <c r="AL30" s="269"/>
      <c r="AM30" s="269"/>
      <c r="AN30" s="270"/>
      <c r="AO30" s="54"/>
      <c r="AV30" s="61"/>
      <c r="AW30" s="62"/>
      <c r="AX30" s="62"/>
      <c r="AY30" s="62">
        <v>0</v>
      </c>
      <c r="AZ30" s="62"/>
      <c r="BA30" s="62"/>
      <c r="BB30" s="62"/>
      <c r="BC30" s="62"/>
      <c r="BD30" s="62"/>
      <c r="BE30" s="62"/>
      <c r="BF30" s="62"/>
      <c r="BG30" s="63"/>
      <c r="BH30" s="63"/>
      <c r="BI30" s="64">
        <f>H27</f>
        <v>0</v>
      </c>
      <c r="BJ30" s="65"/>
      <c r="BK30" s="63"/>
      <c r="BL30" s="65"/>
      <c r="BM30" s="63"/>
      <c r="BN30" s="63"/>
      <c r="BO30" s="63"/>
      <c r="BP30" s="66"/>
      <c r="BQ30" s="66"/>
      <c r="BR30" s="66"/>
      <c r="BS30" s="66"/>
      <c r="BT30" s="52"/>
    </row>
    <row r="31" spans="1:72" ht="17" customHeight="1" x14ac:dyDescent="0.2">
      <c r="A31" s="67">
        <f>A33-1</f>
        <v>43242</v>
      </c>
      <c r="B31" s="177"/>
      <c r="C31" s="178"/>
      <c r="D31" s="179"/>
      <c r="E31" s="165"/>
      <c r="F31" s="166"/>
      <c r="G31" s="167"/>
      <c r="H31" s="165"/>
      <c r="I31" s="166"/>
      <c r="J31" s="167"/>
      <c r="K31" s="165"/>
      <c r="L31" s="166"/>
      <c r="M31" s="167"/>
      <c r="N31" s="171"/>
      <c r="O31" s="172"/>
      <c r="P31" s="173"/>
      <c r="Q31" s="202"/>
      <c r="R31" s="203"/>
      <c r="S31" s="204"/>
      <c r="T31" s="223"/>
      <c r="U31" s="224"/>
      <c r="V31" s="225"/>
      <c r="W31" s="202"/>
      <c r="X31" s="203"/>
      <c r="Y31" s="204"/>
      <c r="Z31" s="202"/>
      <c r="AA31" s="203"/>
      <c r="AB31" s="203"/>
      <c r="AC31" s="198"/>
      <c r="AD31" s="199"/>
      <c r="AE31" s="145"/>
      <c r="AF31" s="213"/>
      <c r="AG31" s="213"/>
      <c r="AH31" s="213"/>
      <c r="AI31" s="213"/>
      <c r="AJ31" s="213"/>
      <c r="AK31" s="213"/>
      <c r="AL31" s="213"/>
      <c r="AM31" s="213"/>
      <c r="AN31" s="214"/>
      <c r="AO31" s="54"/>
      <c r="AV31" s="61"/>
      <c r="AW31" s="68" t="str">
        <f>IF(E30&gt;H30,"N","D")&amp;IF(ISBLANK(H27),"D",IF(H27&lt;12,"N","D"))</f>
        <v>DD</v>
      </c>
      <c r="AX31" s="68" t="b">
        <v>0</v>
      </c>
      <c r="AY31" s="68">
        <f>IF(AX31=TRUE,0,1)</f>
        <v>1</v>
      </c>
      <c r="AZ31" s="68">
        <f>IF(AX31=TRUE,1,0)</f>
        <v>0</v>
      </c>
      <c r="BA31" s="68">
        <f>IFERROR(IF(INDEX(BI:BI,MATCH(AY31-1,AY:AY,0))=0,-14,IF(AND(BH31&gt;INDEX(BI:BI,MATCH(AY31-1,AY:AY,0)),AW31="NN"),10-(BH31-INDEX(BI:BI,MATCH(AY31-1,AY:AY,0))),10-($BH31+(24-INDEX(BI:BI,MATCH(AY31-1,AY:AY,0)))))),0)</f>
        <v>-14</v>
      </c>
      <c r="BB31" s="68">
        <f>IF($BA31&gt;0,$BA31,0)</f>
        <v>0</v>
      </c>
      <c r="BC31" s="68">
        <f>IF($E30&gt;0,$BB31,0)</f>
        <v>0</v>
      </c>
      <c r="BD31" s="68">
        <f>MOD(E30,0.25)</f>
        <v>0</v>
      </c>
      <c r="BE31" s="68">
        <f>MOD(H30,0.25)</f>
        <v>0</v>
      </c>
      <c r="BF31" s="68">
        <f>MOD(K30,0.25)</f>
        <v>0</v>
      </c>
      <c r="BG31" s="64">
        <f>IF(B30&lt;4,B30,B30/60)</f>
        <v>0</v>
      </c>
      <c r="BH31" s="64">
        <f>$E30</f>
        <v>0</v>
      </c>
      <c r="BI31" s="64">
        <f>$H30</f>
        <v>0</v>
      </c>
      <c r="BJ31" s="69">
        <f>IF(OR(BH31=0,BI31=0),0,IF(BH31&gt;BI31,24+BI31-BH31,$BI31-$BH31))</f>
        <v>0</v>
      </c>
      <c r="BK31" s="64">
        <f>$K30</f>
        <v>0</v>
      </c>
      <c r="BL31" s="69">
        <f>ROUND(IF(OR(ISBLANK(E30),ISBLANK(H30)),0,ROUNDUP((BJ31-BK31+BG31)*4,0)/4),2)</f>
        <v>0</v>
      </c>
      <c r="BM31" s="64">
        <f>ROUND(BC31*4,0)/4</f>
        <v>0</v>
      </c>
      <c r="BN31" s="64">
        <f>IF($BL31=0,0,IF($BL31&gt;5,10,6))</f>
        <v>0</v>
      </c>
      <c r="BO31" s="64">
        <f>IF((ROUNDUP(IF(AND($BL31&gt;=10,$BL31-$BN31&gt;=2),2,$BL31-$BN31)*4,0)/4)&lt;=0,0,ROUNDUP(IF(AND($BL31&gt;=10,$BL31-$BN31&gt;=2),2,$BL31-$BN31)*4,0)/4)</f>
        <v>0</v>
      </c>
      <c r="BP31" s="64">
        <f>ROUNDUP(IF(AND($BL31&gt;12,$BL31-$BN31-$BO31&gt;0),$BL31-$BN31-$BO31,0)*4,0)/4</f>
        <v>0</v>
      </c>
      <c r="BQ31" s="70"/>
      <c r="BR31" s="70"/>
      <c r="BS31" s="70"/>
      <c r="BT31" s="52"/>
    </row>
    <row r="32" spans="1:72" ht="17" customHeight="1" x14ac:dyDescent="0.2">
      <c r="A32" s="71" t="s">
        <v>32</v>
      </c>
      <c r="B32" s="174"/>
      <c r="C32" s="175"/>
      <c r="D32" s="176"/>
      <c r="E32" s="162"/>
      <c r="F32" s="163"/>
      <c r="G32" s="164"/>
      <c r="H32" s="162"/>
      <c r="I32" s="163"/>
      <c r="J32" s="164"/>
      <c r="K32" s="162"/>
      <c r="L32" s="163"/>
      <c r="M32" s="164"/>
      <c r="N32" s="168">
        <f>BL33</f>
        <v>0</v>
      </c>
      <c r="O32" s="169"/>
      <c r="P32" s="170"/>
      <c r="Q32" s="202">
        <f>$BN33</f>
        <v>0</v>
      </c>
      <c r="R32" s="203"/>
      <c r="S32" s="204"/>
      <c r="T32" s="202">
        <f>$BM33</f>
        <v>0</v>
      </c>
      <c r="U32" s="203"/>
      <c r="V32" s="204"/>
      <c r="W32" s="202">
        <f>$BO33</f>
        <v>0</v>
      </c>
      <c r="X32" s="203"/>
      <c r="Y32" s="204"/>
      <c r="Z32" s="202">
        <f>$BP33</f>
        <v>0</v>
      </c>
      <c r="AA32" s="203"/>
      <c r="AB32" s="204"/>
      <c r="AC32" s="196"/>
      <c r="AD32" s="197"/>
      <c r="AE32" s="144"/>
      <c r="AF32" s="268"/>
      <c r="AG32" s="269"/>
      <c r="AH32" s="269"/>
      <c r="AI32" s="269"/>
      <c r="AJ32" s="269"/>
      <c r="AK32" s="269"/>
      <c r="AL32" s="269"/>
      <c r="AM32" s="269"/>
      <c r="AN32" s="270"/>
      <c r="AO32" s="54"/>
      <c r="AV32" s="61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3"/>
      <c r="BH32" s="73"/>
      <c r="BI32" s="73"/>
      <c r="BJ32" s="69"/>
      <c r="BK32" s="73"/>
      <c r="BL32" s="69"/>
      <c r="BM32" s="72"/>
      <c r="BN32" s="73"/>
      <c r="BO32" s="73"/>
      <c r="BP32" s="73"/>
      <c r="BQ32" s="74"/>
      <c r="BR32" s="74"/>
      <c r="BS32" s="74"/>
      <c r="BT32" s="52"/>
    </row>
    <row r="33" spans="1:84" ht="17" customHeight="1" x14ac:dyDescent="0.2">
      <c r="A33" s="75">
        <f>A35-1</f>
        <v>43243</v>
      </c>
      <c r="B33" s="177"/>
      <c r="C33" s="178"/>
      <c r="D33" s="179"/>
      <c r="E33" s="165"/>
      <c r="F33" s="166"/>
      <c r="G33" s="167"/>
      <c r="H33" s="165"/>
      <c r="I33" s="166"/>
      <c r="J33" s="167"/>
      <c r="K33" s="165"/>
      <c r="L33" s="166"/>
      <c r="M33" s="167"/>
      <c r="N33" s="171"/>
      <c r="O33" s="172"/>
      <c r="P33" s="173"/>
      <c r="Q33" s="202"/>
      <c r="R33" s="203"/>
      <c r="S33" s="204"/>
      <c r="T33" s="202"/>
      <c r="U33" s="203"/>
      <c r="V33" s="204"/>
      <c r="W33" s="202"/>
      <c r="X33" s="203"/>
      <c r="Y33" s="204"/>
      <c r="Z33" s="202"/>
      <c r="AA33" s="203"/>
      <c r="AB33" s="204"/>
      <c r="AC33" s="198"/>
      <c r="AD33" s="199"/>
      <c r="AE33" s="145"/>
      <c r="AF33" s="212"/>
      <c r="AG33" s="213"/>
      <c r="AH33" s="213"/>
      <c r="AI33" s="213"/>
      <c r="AJ33" s="213"/>
      <c r="AK33" s="213"/>
      <c r="AL33" s="213"/>
      <c r="AM33" s="213"/>
      <c r="AN33" s="214"/>
      <c r="AO33" s="54"/>
      <c r="AV33" s="61"/>
      <c r="AW33" s="68" t="str">
        <f>IF(E32&gt;H32,"N","D")&amp;IF(E30&gt;H30,"N","D")</f>
        <v>DD</v>
      </c>
      <c r="AX33" s="68" t="b">
        <v>0</v>
      </c>
      <c r="AY33" s="68">
        <f>IF(AX33=TRUE,0,MAX(AY$31:AY32)+1)</f>
        <v>2</v>
      </c>
      <c r="AZ33" s="68">
        <f>IF(AX33=TRUE,1+AZ31,0)</f>
        <v>0</v>
      </c>
      <c r="BA33" s="68">
        <f>IFERROR(IF(AZ31&gt;2,0,IF(INDEX(BI:BI,MATCH(AY33-1,AY:AY,0))=0,-14,IF(AND(BH33&gt;INDEX(BI:BI,MATCH(AY33-1,AY:AY,0)),AW33="NN"),10-(BH33-INDEX(BI:BI,MATCH(AY33-1,AY:AY,0))),10-($BH33+(24-INDEX(BI:BI,MATCH(AY33-1,AY:AY,0))))))),0)</f>
        <v>-14</v>
      </c>
      <c r="BB33" s="68">
        <f>IF($BA33&gt;0,$BA33,0)</f>
        <v>0</v>
      </c>
      <c r="BC33" s="68">
        <f>IF($E32&gt;0,$BB33,0)</f>
        <v>0</v>
      </c>
      <c r="BD33" s="68">
        <f>MOD(E32,0.25)</f>
        <v>0</v>
      </c>
      <c r="BE33" s="68">
        <f>MOD(H32,0.25)</f>
        <v>0</v>
      </c>
      <c r="BF33" s="68">
        <f>MOD(K32,0.25)</f>
        <v>0</v>
      </c>
      <c r="BG33" s="64">
        <f>IF(B32&lt;4,B32,B32/60)</f>
        <v>0</v>
      </c>
      <c r="BH33" s="64">
        <f>$E32</f>
        <v>0</v>
      </c>
      <c r="BI33" s="64">
        <f>$H32</f>
        <v>0</v>
      </c>
      <c r="BJ33" s="69">
        <f>IF(OR(BH33=0,BI33=0),0,IF(BH33&gt;BI33,24+BI33-BH33,$BI33-$BH33))</f>
        <v>0</v>
      </c>
      <c r="BK33" s="64">
        <f>$K32</f>
        <v>0</v>
      </c>
      <c r="BL33" s="69">
        <f>ROUND(IF(OR(ISBLANK(E32),ISBLANK(H32)),0,ROUNDUP((BJ33-BK33+BG33)*4,0)/4),2)</f>
        <v>0</v>
      </c>
      <c r="BM33" s="64">
        <f>ROUND(BC33*4,0)/4</f>
        <v>0</v>
      </c>
      <c r="BN33" s="64">
        <f>IF($BL33=0,0,IF($BL33&gt;5,10,6))</f>
        <v>0</v>
      </c>
      <c r="BO33" s="64">
        <f>IF((ROUNDUP(IF(AND($BL33&gt;=10,$BL33-$BN33&gt;=2),2,$BL33-$BN33)*4,0)/4)&lt;=0,0,ROUNDUP(IF(AND($BL33&gt;=10,$BL33-$BN33&gt;=2),2,$BL33-$BN33)*4,0)/4)</f>
        <v>0</v>
      </c>
      <c r="BP33" s="64">
        <f>ROUNDUP(IF(AND($BL33&gt;12,$BL33-$BN33-$BO33&gt;0),$BL33-$BN33-$BO33,0)*4,0)/4</f>
        <v>0</v>
      </c>
      <c r="BQ33" s="70"/>
      <c r="BR33" s="70"/>
      <c r="BS33" s="70"/>
      <c r="BT33" s="52"/>
    </row>
    <row r="34" spans="1:84" ht="17" customHeight="1" x14ac:dyDescent="0.2">
      <c r="A34" s="60" t="s">
        <v>33</v>
      </c>
      <c r="B34" s="174"/>
      <c r="C34" s="175"/>
      <c r="D34" s="176"/>
      <c r="E34" s="162"/>
      <c r="F34" s="163"/>
      <c r="G34" s="164"/>
      <c r="H34" s="162"/>
      <c r="I34" s="163"/>
      <c r="J34" s="164"/>
      <c r="K34" s="162"/>
      <c r="L34" s="163"/>
      <c r="M34" s="164"/>
      <c r="N34" s="168">
        <f>BL35</f>
        <v>0</v>
      </c>
      <c r="O34" s="169"/>
      <c r="P34" s="170"/>
      <c r="Q34" s="202">
        <f>$BN35</f>
        <v>0</v>
      </c>
      <c r="R34" s="203"/>
      <c r="S34" s="204"/>
      <c r="T34" s="202">
        <f>$BM35</f>
        <v>0</v>
      </c>
      <c r="U34" s="203"/>
      <c r="V34" s="204"/>
      <c r="W34" s="202">
        <f>$BO35</f>
        <v>0</v>
      </c>
      <c r="X34" s="203"/>
      <c r="Y34" s="204"/>
      <c r="Z34" s="202">
        <f>$BP35</f>
        <v>0</v>
      </c>
      <c r="AA34" s="203"/>
      <c r="AB34" s="204"/>
      <c r="AC34" s="196"/>
      <c r="AD34" s="197"/>
      <c r="AE34" s="144"/>
      <c r="AF34" s="268"/>
      <c r="AG34" s="269"/>
      <c r="AH34" s="269"/>
      <c r="AI34" s="269"/>
      <c r="AJ34" s="269"/>
      <c r="AK34" s="269"/>
      <c r="AL34" s="269"/>
      <c r="AM34" s="269"/>
      <c r="AN34" s="270"/>
      <c r="AO34" s="54"/>
      <c r="AV34" s="61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3"/>
      <c r="BH34" s="73"/>
      <c r="BI34" s="73"/>
      <c r="BJ34" s="69"/>
      <c r="BK34" s="73"/>
      <c r="BL34" s="69"/>
      <c r="BM34" s="73"/>
      <c r="BN34" s="73"/>
      <c r="BO34" s="73"/>
      <c r="BP34" s="73"/>
      <c r="BQ34" s="74"/>
      <c r="BR34" s="74"/>
      <c r="BS34" s="74"/>
      <c r="BT34" s="52"/>
    </row>
    <row r="35" spans="1:84" ht="17" customHeight="1" x14ac:dyDescent="0.2">
      <c r="A35" s="75">
        <f>A37-1</f>
        <v>43244</v>
      </c>
      <c r="B35" s="177"/>
      <c r="C35" s="178"/>
      <c r="D35" s="179"/>
      <c r="E35" s="165"/>
      <c r="F35" s="166"/>
      <c r="G35" s="167"/>
      <c r="H35" s="165"/>
      <c r="I35" s="166"/>
      <c r="J35" s="167"/>
      <c r="K35" s="165"/>
      <c r="L35" s="166"/>
      <c r="M35" s="167"/>
      <c r="N35" s="171"/>
      <c r="O35" s="172"/>
      <c r="P35" s="173"/>
      <c r="Q35" s="202"/>
      <c r="R35" s="203"/>
      <c r="S35" s="204"/>
      <c r="T35" s="202"/>
      <c r="U35" s="203"/>
      <c r="V35" s="204"/>
      <c r="W35" s="202"/>
      <c r="X35" s="203"/>
      <c r="Y35" s="204"/>
      <c r="Z35" s="202"/>
      <c r="AA35" s="203"/>
      <c r="AB35" s="204"/>
      <c r="AC35" s="198"/>
      <c r="AD35" s="199"/>
      <c r="AE35" s="145"/>
      <c r="AF35" s="212"/>
      <c r="AG35" s="213"/>
      <c r="AH35" s="213"/>
      <c r="AI35" s="213"/>
      <c r="AJ35" s="213"/>
      <c r="AK35" s="213"/>
      <c r="AL35" s="213"/>
      <c r="AM35" s="213"/>
      <c r="AN35" s="214"/>
      <c r="AO35" s="54"/>
      <c r="AV35" s="61"/>
      <c r="AW35" s="68" t="str">
        <f>IF(E34&gt;H34,"N","D")&amp;IF(E32&gt;H32,"N","D")</f>
        <v>DD</v>
      </c>
      <c r="AX35" s="68" t="b">
        <v>0</v>
      </c>
      <c r="AY35" s="68">
        <f>IF(AX35=TRUE,0,MAX(AY$31:AY34)+1)</f>
        <v>3</v>
      </c>
      <c r="AZ35" s="68">
        <f>IF(AX35=TRUE,1+AZ33,0)</f>
        <v>0</v>
      </c>
      <c r="BA35" s="68">
        <f>IFERROR(IF(AZ33&gt;2,0,IF(INDEX(BI:BI,MATCH(AY35-1,AY:AY,0))=0,-14,IF(AND(BH35&gt;INDEX(BI:BI,MATCH(AY35-1,AY:AY,0)),AW35="NN"),10-(BH35-INDEX(BI:BI,MATCH(AY35-1,AY:AY,0))),10-($BH35+(24-INDEX(BI:BI,MATCH(AY35-1,AY:AY,0))))))),0)</f>
        <v>-14</v>
      </c>
      <c r="BB35" s="68">
        <f>IF($BA35&gt;0,$BA35,0)</f>
        <v>0</v>
      </c>
      <c r="BC35" s="68">
        <f>IF($E34&gt;0,$BB35,0)</f>
        <v>0</v>
      </c>
      <c r="BD35" s="68">
        <f>MOD(E34,0.25)</f>
        <v>0</v>
      </c>
      <c r="BE35" s="68">
        <f>MOD(H34,0.25)</f>
        <v>0</v>
      </c>
      <c r="BF35" s="68">
        <f>MOD(K34,0.25)</f>
        <v>0</v>
      </c>
      <c r="BG35" s="64">
        <f>IF(B34&lt;4,B34,B34/60)</f>
        <v>0</v>
      </c>
      <c r="BH35" s="64">
        <f>$E34</f>
        <v>0</v>
      </c>
      <c r="BI35" s="64">
        <f>$H34</f>
        <v>0</v>
      </c>
      <c r="BJ35" s="69">
        <f>IF(OR(BH35=0,BI35=0),0,IF(BH35&gt;BI35,24+BI35-BH35,$BI35-$BH35))</f>
        <v>0</v>
      </c>
      <c r="BK35" s="64">
        <f>$K34</f>
        <v>0</v>
      </c>
      <c r="BL35" s="69">
        <f>ROUND(IF(OR(ISBLANK(E34),ISBLANK(H34)),0,ROUNDUP((BJ35-BK35+BG35)*4,0)/4),2)</f>
        <v>0</v>
      </c>
      <c r="BM35" s="64">
        <f>ROUND(BC35*4,0)/4</f>
        <v>0</v>
      </c>
      <c r="BN35" s="64">
        <f>IF($BL35=0,0,IF($BL35&gt;5,10,6))</f>
        <v>0</v>
      </c>
      <c r="BO35" s="64">
        <f>IF((ROUNDUP(IF(AND($BL35&gt;=10,$BL35-$BN35&gt;=2),2,$BL35-$BN35)*4,0)/4)&lt;=0,0,ROUNDUP(IF(AND($BL35&gt;=10,$BL35-$BN35&gt;=2),2,$BL35-$BN35)*4,0)/4)</f>
        <v>0</v>
      </c>
      <c r="BP35" s="64">
        <f>ROUNDUP(IF(AND($BL35&gt;12,$BL35-$BN35-$BO35&gt;0),$BL35-$BN35-$BO35,0)*4,0)/4</f>
        <v>0</v>
      </c>
      <c r="BQ35" s="70"/>
      <c r="BR35" s="70"/>
      <c r="BS35" s="70"/>
      <c r="BT35" s="52"/>
    </row>
    <row r="36" spans="1:84" ht="17" customHeight="1" x14ac:dyDescent="0.2">
      <c r="A36" s="60" t="s">
        <v>34</v>
      </c>
      <c r="B36" s="174"/>
      <c r="C36" s="175"/>
      <c r="D36" s="176"/>
      <c r="E36" s="162"/>
      <c r="F36" s="163"/>
      <c r="G36" s="164"/>
      <c r="H36" s="162"/>
      <c r="I36" s="163"/>
      <c r="J36" s="164"/>
      <c r="K36" s="162"/>
      <c r="L36" s="163"/>
      <c r="M36" s="164"/>
      <c r="N36" s="168">
        <f>BL37</f>
        <v>0</v>
      </c>
      <c r="O36" s="169"/>
      <c r="P36" s="170"/>
      <c r="Q36" s="202">
        <f>$BN37</f>
        <v>0</v>
      </c>
      <c r="R36" s="203"/>
      <c r="S36" s="204"/>
      <c r="T36" s="202">
        <f>$BM37</f>
        <v>0</v>
      </c>
      <c r="U36" s="203"/>
      <c r="V36" s="204"/>
      <c r="W36" s="202">
        <f>$BO37</f>
        <v>0</v>
      </c>
      <c r="X36" s="203"/>
      <c r="Y36" s="204"/>
      <c r="Z36" s="202">
        <f>$BP37</f>
        <v>0</v>
      </c>
      <c r="AA36" s="203"/>
      <c r="AB36" s="204"/>
      <c r="AC36" s="196"/>
      <c r="AD36" s="197"/>
      <c r="AE36" s="144"/>
      <c r="AF36" s="268"/>
      <c r="AG36" s="269"/>
      <c r="AH36" s="269"/>
      <c r="AI36" s="269"/>
      <c r="AJ36" s="269"/>
      <c r="AK36" s="269"/>
      <c r="AL36" s="269"/>
      <c r="AM36" s="269"/>
      <c r="AN36" s="270"/>
      <c r="AO36" s="54"/>
      <c r="AV36" s="61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3"/>
      <c r="BH36" s="73"/>
      <c r="BI36" s="73"/>
      <c r="BJ36" s="69"/>
      <c r="BK36" s="73"/>
      <c r="BL36" s="69"/>
      <c r="BM36" s="73"/>
      <c r="BN36" s="73"/>
      <c r="BO36" s="73"/>
      <c r="BP36" s="73"/>
      <c r="BQ36" s="74"/>
      <c r="BR36" s="74"/>
      <c r="BS36" s="74"/>
      <c r="BT36" s="52"/>
    </row>
    <row r="37" spans="1:84" ht="17" customHeight="1" x14ac:dyDescent="0.2">
      <c r="A37" s="75">
        <f>A39-1</f>
        <v>43245</v>
      </c>
      <c r="B37" s="177"/>
      <c r="C37" s="178"/>
      <c r="D37" s="179"/>
      <c r="E37" s="165"/>
      <c r="F37" s="166"/>
      <c r="G37" s="167"/>
      <c r="H37" s="165"/>
      <c r="I37" s="166"/>
      <c r="J37" s="167"/>
      <c r="K37" s="165"/>
      <c r="L37" s="166"/>
      <c r="M37" s="167"/>
      <c r="N37" s="171"/>
      <c r="O37" s="172"/>
      <c r="P37" s="173"/>
      <c r="Q37" s="202"/>
      <c r="R37" s="203"/>
      <c r="S37" s="204"/>
      <c r="T37" s="202"/>
      <c r="U37" s="203"/>
      <c r="V37" s="204"/>
      <c r="W37" s="202"/>
      <c r="X37" s="203"/>
      <c r="Y37" s="204"/>
      <c r="Z37" s="202"/>
      <c r="AA37" s="203"/>
      <c r="AB37" s="204"/>
      <c r="AC37" s="198"/>
      <c r="AD37" s="199"/>
      <c r="AE37" s="145"/>
      <c r="AF37" s="212"/>
      <c r="AG37" s="213"/>
      <c r="AH37" s="213"/>
      <c r="AI37" s="213"/>
      <c r="AJ37" s="213"/>
      <c r="AK37" s="213"/>
      <c r="AL37" s="213"/>
      <c r="AM37" s="213"/>
      <c r="AN37" s="214"/>
      <c r="AO37" s="54"/>
      <c r="AV37" s="61"/>
      <c r="AW37" s="68" t="str">
        <f>IF(E36&gt;H36,"N","D")&amp;IF(E34&gt;H34,"N","D")</f>
        <v>DD</v>
      </c>
      <c r="AX37" s="68" t="b">
        <v>0</v>
      </c>
      <c r="AY37" s="68">
        <f>IF(AX37=TRUE,0,MAX(AY$31:AY36)+1)</f>
        <v>4</v>
      </c>
      <c r="AZ37" s="68">
        <f>IF(AX37=TRUE,1+AZ35,0)</f>
        <v>0</v>
      </c>
      <c r="BA37" s="68">
        <f>IFERROR(IF(AZ35&gt;2,0,IF(INDEX(BI:BI,MATCH(AY37-1,AY:AY,0))=0,-14,IF(AND(BH37&gt;INDEX(BI:BI,MATCH(AY37-1,AY:AY,0)),AW37="NN"),10-(BH37-INDEX(BI:BI,MATCH(AY37-1,AY:AY,0))),10-($BH37+(24-INDEX(BI:BI,MATCH(AY37-1,AY:AY,0))))))),0)</f>
        <v>-14</v>
      </c>
      <c r="BB37" s="68">
        <f>IF($BA37&gt;0,$BA37,0)</f>
        <v>0</v>
      </c>
      <c r="BC37" s="68">
        <f>IF($E36&gt;0,$BB37,0)</f>
        <v>0</v>
      </c>
      <c r="BD37" s="68">
        <f>MOD(E36,0.25)</f>
        <v>0</v>
      </c>
      <c r="BE37" s="68">
        <f>MOD(H36,0.25)</f>
        <v>0</v>
      </c>
      <c r="BF37" s="68">
        <f>MOD(K36,0.25)</f>
        <v>0</v>
      </c>
      <c r="BG37" s="64">
        <f>IF(B36&lt;4,B36,B36/60)</f>
        <v>0</v>
      </c>
      <c r="BH37" s="64">
        <f>$E36</f>
        <v>0</v>
      </c>
      <c r="BI37" s="64">
        <f>$H36</f>
        <v>0</v>
      </c>
      <c r="BJ37" s="69">
        <f>IF(OR(BH37=0,BI37=0),0,IF(BH37&gt;BI37,24+BI37-BH37,$BI37-$BH37))</f>
        <v>0</v>
      </c>
      <c r="BK37" s="64">
        <f>$K36</f>
        <v>0</v>
      </c>
      <c r="BL37" s="69">
        <f>ROUND(IF(OR(ISBLANK(E36),ISBLANK(H36)),0,ROUNDUP((BJ37-BK37+BG37)*4,0)/4),2)</f>
        <v>0</v>
      </c>
      <c r="BM37" s="64">
        <f>ROUND(BC37*4,0)/4</f>
        <v>0</v>
      </c>
      <c r="BN37" s="64">
        <f>IF($BL37=0,0,IF($BL37&gt;5,10,6))</f>
        <v>0</v>
      </c>
      <c r="BO37" s="64">
        <f>IF((ROUNDUP(IF(AND($BL37&gt;=10,$BL37-$BN37&gt;=2),2,$BL37-$BN37)*4,0)/4)&lt;=0,0,ROUNDUP(IF(AND($BL37&gt;=10,$BL37-$BN37&gt;=2),2,$BL37-$BN37)*4,0)/4)</f>
        <v>0</v>
      </c>
      <c r="BP37" s="64">
        <f>ROUNDUP(IF(AND($BL37&gt;12,$BL37-$BN37-$BO37&gt;0),$BL37-$BN37-$BO37,0)*4,0)/4</f>
        <v>0</v>
      </c>
      <c r="BQ37" s="70"/>
      <c r="BR37" s="70"/>
      <c r="BS37" s="70"/>
      <c r="BT37" s="52"/>
    </row>
    <row r="38" spans="1:84" ht="17" customHeight="1" x14ac:dyDescent="0.2">
      <c r="A38" s="60" t="s">
        <v>35</v>
      </c>
      <c r="B38" s="174"/>
      <c r="C38" s="175"/>
      <c r="D38" s="176"/>
      <c r="E38" s="162"/>
      <c r="F38" s="163"/>
      <c r="G38" s="164"/>
      <c r="H38" s="162"/>
      <c r="I38" s="163"/>
      <c r="J38" s="164"/>
      <c r="K38" s="162"/>
      <c r="L38" s="163"/>
      <c r="M38" s="164"/>
      <c r="N38" s="168">
        <f>BL39</f>
        <v>0</v>
      </c>
      <c r="O38" s="169"/>
      <c r="P38" s="170"/>
      <c r="Q38" s="202">
        <f>$BN39</f>
        <v>0</v>
      </c>
      <c r="R38" s="203"/>
      <c r="S38" s="204"/>
      <c r="T38" s="202">
        <f>$BM39</f>
        <v>0</v>
      </c>
      <c r="U38" s="203"/>
      <c r="V38" s="204"/>
      <c r="W38" s="202">
        <f>$BO39</f>
        <v>0</v>
      </c>
      <c r="X38" s="203"/>
      <c r="Y38" s="204"/>
      <c r="Z38" s="202">
        <f>$BP39</f>
        <v>0</v>
      </c>
      <c r="AA38" s="203"/>
      <c r="AB38" s="204"/>
      <c r="AC38" s="196"/>
      <c r="AD38" s="197"/>
      <c r="AE38" s="144"/>
      <c r="AF38" s="268"/>
      <c r="AG38" s="269"/>
      <c r="AH38" s="269"/>
      <c r="AI38" s="269"/>
      <c r="AJ38" s="269"/>
      <c r="AK38" s="269"/>
      <c r="AL38" s="269"/>
      <c r="AM38" s="269"/>
      <c r="AN38" s="270"/>
      <c r="AO38" s="54"/>
      <c r="AV38" s="61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3"/>
      <c r="BH38" s="73"/>
      <c r="BI38" s="73"/>
      <c r="BJ38" s="69"/>
      <c r="BK38" s="73"/>
      <c r="BL38" s="69"/>
      <c r="BM38" s="73"/>
      <c r="BN38" s="73"/>
      <c r="BO38" s="73"/>
      <c r="BP38" s="73"/>
      <c r="BQ38" s="74"/>
      <c r="BR38" s="74"/>
      <c r="BS38" s="74"/>
      <c r="BT38" s="52"/>
    </row>
    <row r="39" spans="1:84" ht="17" customHeight="1" x14ac:dyDescent="0.2">
      <c r="A39" s="75">
        <f>A41-1</f>
        <v>43246</v>
      </c>
      <c r="B39" s="177"/>
      <c r="C39" s="178"/>
      <c r="D39" s="179"/>
      <c r="E39" s="165"/>
      <c r="F39" s="166"/>
      <c r="G39" s="167"/>
      <c r="H39" s="165"/>
      <c r="I39" s="166"/>
      <c r="J39" s="167"/>
      <c r="K39" s="165"/>
      <c r="L39" s="166"/>
      <c r="M39" s="167"/>
      <c r="N39" s="171"/>
      <c r="O39" s="172"/>
      <c r="P39" s="173"/>
      <c r="Q39" s="202"/>
      <c r="R39" s="203"/>
      <c r="S39" s="204"/>
      <c r="T39" s="202"/>
      <c r="U39" s="203"/>
      <c r="V39" s="204"/>
      <c r="W39" s="202"/>
      <c r="X39" s="203"/>
      <c r="Y39" s="204"/>
      <c r="Z39" s="202"/>
      <c r="AA39" s="203"/>
      <c r="AB39" s="204"/>
      <c r="AC39" s="198"/>
      <c r="AD39" s="199"/>
      <c r="AE39" s="145"/>
      <c r="AF39" s="212"/>
      <c r="AG39" s="213"/>
      <c r="AH39" s="213"/>
      <c r="AI39" s="213"/>
      <c r="AJ39" s="213"/>
      <c r="AK39" s="213"/>
      <c r="AL39" s="213"/>
      <c r="AM39" s="213"/>
      <c r="AN39" s="214"/>
      <c r="AO39" s="54"/>
      <c r="AV39" s="61"/>
      <c r="AW39" s="68" t="str">
        <f>IF(E38&gt;H38,"N","D")&amp;IF(E36&gt;H36,"N","D")</f>
        <v>DD</v>
      </c>
      <c r="AX39" s="68" t="b">
        <v>0</v>
      </c>
      <c r="AY39" s="68">
        <f>IF(AX39=TRUE,0,MAX(AY$31:AY38)+1)</f>
        <v>5</v>
      </c>
      <c r="AZ39" s="68">
        <f>IF(AX39=TRUE,1+AZ37,0)</f>
        <v>0</v>
      </c>
      <c r="BA39" s="68">
        <f>IFERROR(IF(AZ37&gt;2,0,IF(INDEX(BI:BI,MATCH(AY39-1,AY:AY,0))=0,-14,IF(AND(BH39&gt;INDEX(BI:BI,MATCH(AY39-1,AY:AY,0)),AW39="NN"),10-(BH39-INDEX(BI:BI,MATCH(AY39-1,AY:AY,0))),10-($BH39+(24-INDEX(BI:BI,MATCH(AY39-1,AY:AY,0))))))),0)</f>
        <v>-14</v>
      </c>
      <c r="BB39" s="68">
        <f>IF($BA39&gt;0,$BA39,0)</f>
        <v>0</v>
      </c>
      <c r="BC39" s="68">
        <f>IF($E38&gt;0,$BB39,0)</f>
        <v>0</v>
      </c>
      <c r="BD39" s="68">
        <f>MOD(E38,0.25)</f>
        <v>0</v>
      </c>
      <c r="BE39" s="68">
        <f>MOD(H38,0.25)</f>
        <v>0</v>
      </c>
      <c r="BF39" s="68">
        <f>MOD(K38,0.25)</f>
        <v>0</v>
      </c>
      <c r="BG39" s="64">
        <f>IF(B38&lt;4,B38,B38/60)</f>
        <v>0</v>
      </c>
      <c r="BH39" s="64">
        <f>$E38</f>
        <v>0</v>
      </c>
      <c r="BI39" s="64">
        <f>$H38</f>
        <v>0</v>
      </c>
      <c r="BJ39" s="69">
        <f>IF(OR(BH39=0,BI39=0),0,IF(BH39&gt;BI39,24+BI39-BH39,$BI39-$BH39))</f>
        <v>0</v>
      </c>
      <c r="BK39" s="64">
        <f>$K38</f>
        <v>0</v>
      </c>
      <c r="BL39" s="69">
        <f>ROUND(IF(OR(ISBLANK(E38),ISBLANK(H38)),0,ROUNDUP((BJ39-BK39+BG39)*4,0)/4),2)</f>
        <v>0</v>
      </c>
      <c r="BM39" s="64">
        <f>ROUND(BC39*4,0)/4</f>
        <v>0</v>
      </c>
      <c r="BN39" s="64">
        <f>IF($BL39=0,0,IF($BL39&gt;5,10,6))</f>
        <v>0</v>
      </c>
      <c r="BO39" s="64">
        <f>IF((ROUNDUP(IF(AND($BL39&gt;=10,$BL39-$BN39&gt;=2),2,$BL39-$BN39)*4,0)/4)&lt;=0,0,ROUNDUP(IF(AND($BL39&gt;=10,$BL39-$BN39&gt;=2),2,$BL39-$BN39)*4,0)/4)</f>
        <v>0</v>
      </c>
      <c r="BP39" s="64">
        <f>ROUNDUP(IF(AND($BL39&gt;12,$BL39-$BN39-$BO39&gt;0),$BL39-$BN39-$BO39,0)*4,0)/4</f>
        <v>0</v>
      </c>
      <c r="BQ39" s="70"/>
      <c r="BR39" s="70"/>
      <c r="BS39" s="70"/>
      <c r="BT39" s="52"/>
    </row>
    <row r="40" spans="1:84" ht="17" customHeight="1" x14ac:dyDescent="0.2">
      <c r="A40" s="60" t="s">
        <v>78</v>
      </c>
      <c r="B40" s="174"/>
      <c r="C40" s="175"/>
      <c r="D40" s="176"/>
      <c r="E40" s="162"/>
      <c r="F40" s="163"/>
      <c r="G40" s="164"/>
      <c r="H40" s="162"/>
      <c r="I40" s="163"/>
      <c r="J40" s="164"/>
      <c r="K40" s="162"/>
      <c r="L40" s="163"/>
      <c r="M40" s="164"/>
      <c r="N40" s="168">
        <f>BL41</f>
        <v>0</v>
      </c>
      <c r="O40" s="169"/>
      <c r="P40" s="170"/>
      <c r="Q40" s="283">
        <f>IF($AE40=TRUE,0,IF(AE41=TRUE,0,$BN41))</f>
        <v>0</v>
      </c>
      <c r="R40" s="169"/>
      <c r="S40" s="170"/>
      <c r="T40" s="202">
        <f>$BM41</f>
        <v>0</v>
      </c>
      <c r="U40" s="203"/>
      <c r="V40" s="204"/>
      <c r="W40" s="202">
        <f>IF($AE40=TRUE,$BR41,$BO41)</f>
        <v>0</v>
      </c>
      <c r="X40" s="203"/>
      <c r="Y40" s="204"/>
      <c r="Z40" s="202">
        <f>IF($AE40=TRUE,BP41+$BO41,$BP41)</f>
        <v>0</v>
      </c>
      <c r="AA40" s="203"/>
      <c r="AB40" s="204"/>
      <c r="AC40" s="196"/>
      <c r="AD40" s="197"/>
      <c r="AE40" s="146" t="b">
        <v>0</v>
      </c>
      <c r="AF40" s="268"/>
      <c r="AG40" s="269"/>
      <c r="AH40" s="269"/>
      <c r="AI40" s="269"/>
      <c r="AJ40" s="269"/>
      <c r="AK40" s="269"/>
      <c r="AL40" s="269"/>
      <c r="AM40" s="269"/>
      <c r="AN40" s="270"/>
      <c r="AO40" s="54"/>
      <c r="AV40" s="61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3"/>
      <c r="BH40" s="73"/>
      <c r="BI40" s="73"/>
      <c r="BJ40" s="69"/>
      <c r="BK40" s="73"/>
      <c r="BL40" s="69"/>
      <c r="BM40" s="73"/>
      <c r="BN40" s="73"/>
      <c r="BO40" s="73"/>
      <c r="BP40" s="73"/>
      <c r="BQ40" s="74"/>
      <c r="BR40" s="74"/>
      <c r="BS40" s="74"/>
      <c r="BT40" s="52"/>
    </row>
    <row r="41" spans="1:84" ht="17" customHeight="1" x14ac:dyDescent="0.2">
      <c r="A41" s="75">
        <f>A43-1</f>
        <v>43247</v>
      </c>
      <c r="B41" s="177"/>
      <c r="C41" s="178"/>
      <c r="D41" s="179"/>
      <c r="E41" s="165"/>
      <c r="F41" s="166"/>
      <c r="G41" s="167"/>
      <c r="H41" s="165"/>
      <c r="I41" s="166"/>
      <c r="J41" s="167"/>
      <c r="K41" s="165"/>
      <c r="L41" s="166"/>
      <c r="M41" s="167"/>
      <c r="N41" s="171"/>
      <c r="O41" s="172"/>
      <c r="P41" s="173"/>
      <c r="Q41" s="171"/>
      <c r="R41" s="172"/>
      <c r="S41" s="173"/>
      <c r="T41" s="202"/>
      <c r="U41" s="203"/>
      <c r="V41" s="204"/>
      <c r="W41" s="202"/>
      <c r="X41" s="203"/>
      <c r="Y41" s="204"/>
      <c r="Z41" s="202"/>
      <c r="AA41" s="203"/>
      <c r="AB41" s="204"/>
      <c r="AC41" s="200" t="s">
        <v>84</v>
      </c>
      <c r="AD41" s="201"/>
      <c r="AE41" s="140" t="b">
        <v>0</v>
      </c>
      <c r="AF41" s="212"/>
      <c r="AG41" s="213"/>
      <c r="AH41" s="213"/>
      <c r="AI41" s="213"/>
      <c r="AJ41" s="213"/>
      <c r="AK41" s="213"/>
      <c r="AL41" s="213"/>
      <c r="AM41" s="213"/>
      <c r="AN41" s="214"/>
      <c r="AO41" s="54"/>
      <c r="AV41" s="61"/>
      <c r="AW41" s="68" t="str">
        <f>IF(E40&gt;H40,"N","D")&amp;IF(E38&gt;H38,"N","D")</f>
        <v>DD</v>
      </c>
      <c r="AX41" s="68" t="b">
        <v>0</v>
      </c>
      <c r="AY41" s="68">
        <f>IF(AX41=TRUE,0,MAX(AY$31:AY40)+1)</f>
        <v>6</v>
      </c>
      <c r="AZ41" s="68">
        <f>IF(AX41=TRUE,1+AZ39,0)</f>
        <v>0</v>
      </c>
      <c r="BA41" s="68">
        <f>IFERROR(IF(AZ39&gt;2,0,IF(INDEX(BI:BI,MATCH(AY41-1,AY:AY,0))=0,-14,IF(AND(BH41&gt;INDEX(BI:BI,MATCH(AY41-1,AY:AY,0)),AW41="NN"),10-(BH41-INDEX(BI:BI,MATCH(AY41-1,AY:AY,0))),10-($BH41+(24-INDEX(BI:BI,MATCH(AY41-1,AY:AY,0))))))),0)</f>
        <v>-14</v>
      </c>
      <c r="BB41" s="68">
        <f>IF($BA41&gt;0,$BA41,0)</f>
        <v>0</v>
      </c>
      <c r="BC41" s="68">
        <f>IF($E40&gt;0,$BB41,0)</f>
        <v>0</v>
      </c>
      <c r="BD41" s="68">
        <f>MOD(E40,0.25)</f>
        <v>0</v>
      </c>
      <c r="BE41" s="68">
        <f>MOD(H40,0.25)</f>
        <v>0</v>
      </c>
      <c r="BF41" s="68">
        <f>MOD(K40,0.25)</f>
        <v>0</v>
      </c>
      <c r="BG41" s="64">
        <f>IF(B40&lt;4,B40,B40/60)</f>
        <v>0</v>
      </c>
      <c r="BH41" s="64">
        <f>$E40</f>
        <v>0</v>
      </c>
      <c r="BI41" s="64">
        <f>$H40</f>
        <v>0</v>
      </c>
      <c r="BJ41" s="69">
        <f>IF(OR(BH41=0,BI41=0),0,IF(BH41&gt;BI41,24+BI41-BH41,$BI41-$BH41))</f>
        <v>0</v>
      </c>
      <c r="BK41" s="64">
        <f>$K40</f>
        <v>0</v>
      </c>
      <c r="BL41" s="69">
        <f>ROUND(IF(OR(ISBLANK(E40),ISBLANK(H40)),0,ROUNDUP((BJ41-BK41+BG41)*4,0)/4),2)</f>
        <v>0</v>
      </c>
      <c r="BM41" s="64">
        <f>ROUND(BC41*4,0)/4</f>
        <v>0</v>
      </c>
      <c r="BN41" s="64">
        <f>IF($BL41=0,0,IF($BL41&gt;5,10,6))</f>
        <v>0</v>
      </c>
      <c r="BO41" s="64">
        <f>IF((ROUNDUP(IF(AND($BL41&gt;=10,$BL41-$BN41&gt;=2),2,$BL41-$BN41)*4,0)/4)&lt;=0,0,ROUNDUP(IF(AND($BL41&gt;=10,$BL41-$BN41&gt;=2),2,$BL41-$BN41)*4,0)/4)</f>
        <v>0</v>
      </c>
      <c r="BP41" s="64">
        <f>ROUNDUP(IF(AND($BL41&gt;12,$BL41-$BN41-$BO41&gt;0),$BL41-$BN41-$BO41,0)*4,0)/4</f>
        <v>0</v>
      </c>
      <c r="BQ41" s="76"/>
      <c r="BR41" s="77">
        <f>ROUNDUP(IF($AE$40=TRUE,MIN(($BJ$41),10),0)*4,0)/4</f>
        <v>0</v>
      </c>
      <c r="BS41" s="77"/>
      <c r="BT41" s="52"/>
    </row>
    <row r="42" spans="1:84" ht="17" customHeight="1" x14ac:dyDescent="0.2">
      <c r="A42" s="60" t="s">
        <v>36</v>
      </c>
      <c r="B42" s="174"/>
      <c r="C42" s="175"/>
      <c r="D42" s="176"/>
      <c r="E42" s="162"/>
      <c r="F42" s="163"/>
      <c r="G42" s="164"/>
      <c r="H42" s="162"/>
      <c r="I42" s="163"/>
      <c r="J42" s="164"/>
      <c r="K42" s="284"/>
      <c r="L42" s="285"/>
      <c r="M42" s="286"/>
      <c r="N42" s="168">
        <f>BL43</f>
        <v>0</v>
      </c>
      <c r="O42" s="169"/>
      <c r="P42" s="170"/>
      <c r="Q42" s="202">
        <f>IF(OR(AE42=TRUE,AE43=TRUE),0,BN43)</f>
        <v>0</v>
      </c>
      <c r="R42" s="203"/>
      <c r="S42" s="204"/>
      <c r="T42" s="202">
        <f>$BM43</f>
        <v>0</v>
      </c>
      <c r="U42" s="203"/>
      <c r="V42" s="204"/>
      <c r="W42" s="202">
        <f>IF($AE42=TRUE,$BR43,IF($AE$43=TRUE,0,$BO43))</f>
        <v>0</v>
      </c>
      <c r="X42" s="203"/>
      <c r="Y42" s="204"/>
      <c r="Z42" s="202">
        <f>IF($AE$43=TRUE,$BS$43,IF($AE$42=TRUE,BO43+BP43,$BP$43))</f>
        <v>0</v>
      </c>
      <c r="AA42" s="203"/>
      <c r="AB42" s="204"/>
      <c r="AC42" s="200" t="s">
        <v>84</v>
      </c>
      <c r="AD42" s="201"/>
      <c r="AE42" s="142" t="b">
        <v>0</v>
      </c>
      <c r="AF42" s="268"/>
      <c r="AG42" s="269"/>
      <c r="AH42" s="269"/>
      <c r="AI42" s="269"/>
      <c r="AJ42" s="269"/>
      <c r="AK42" s="269"/>
      <c r="AL42" s="269"/>
      <c r="AM42" s="269"/>
      <c r="AN42" s="270"/>
      <c r="AO42" s="54"/>
      <c r="AV42" s="61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3"/>
      <c r="BH42" s="73"/>
      <c r="BI42" s="73"/>
      <c r="BJ42" s="69"/>
      <c r="BK42" s="73"/>
      <c r="BL42" s="69"/>
      <c r="BM42" s="73"/>
      <c r="BN42" s="73"/>
      <c r="BO42" s="73"/>
      <c r="BP42" s="73"/>
      <c r="BQ42" s="74"/>
      <c r="BR42" s="74"/>
      <c r="BS42" s="74"/>
      <c r="BT42" s="52"/>
    </row>
    <row r="43" spans="1:84" ht="17" customHeight="1" x14ac:dyDescent="0.2">
      <c r="A43" s="78">
        <f>B25</f>
        <v>43248</v>
      </c>
      <c r="B43" s="177"/>
      <c r="C43" s="178"/>
      <c r="D43" s="179"/>
      <c r="E43" s="165"/>
      <c r="F43" s="166"/>
      <c r="G43" s="167"/>
      <c r="H43" s="165"/>
      <c r="I43" s="166"/>
      <c r="J43" s="167"/>
      <c r="K43" s="284"/>
      <c r="L43" s="285"/>
      <c r="M43" s="286"/>
      <c r="N43" s="171"/>
      <c r="O43" s="172"/>
      <c r="P43" s="173"/>
      <c r="Q43" s="202"/>
      <c r="R43" s="203"/>
      <c r="S43" s="204"/>
      <c r="T43" s="202"/>
      <c r="U43" s="203"/>
      <c r="V43" s="204"/>
      <c r="W43" s="202"/>
      <c r="X43" s="203"/>
      <c r="Y43" s="204"/>
      <c r="Z43" s="202"/>
      <c r="AA43" s="203"/>
      <c r="AB43" s="204"/>
      <c r="AC43" s="200" t="s">
        <v>85</v>
      </c>
      <c r="AD43" s="201"/>
      <c r="AE43" s="143" t="b">
        <v>0</v>
      </c>
      <c r="AF43" s="212"/>
      <c r="AG43" s="213"/>
      <c r="AH43" s="213"/>
      <c r="AI43" s="213"/>
      <c r="AJ43" s="213"/>
      <c r="AK43" s="213"/>
      <c r="AL43" s="213"/>
      <c r="AM43" s="213"/>
      <c r="AN43" s="214"/>
      <c r="AO43" s="79"/>
      <c r="AP43" s="80"/>
      <c r="AQ43" s="80"/>
      <c r="AR43" s="80"/>
      <c r="AS43" s="80"/>
      <c r="AT43" s="80"/>
      <c r="AU43" s="80"/>
      <c r="AV43" s="81"/>
      <c r="AW43" s="68" t="str">
        <f>IF(E42&gt;H42,"N","D")&amp;IF(E40&gt;H40,"N","D")</f>
        <v>DD</v>
      </c>
      <c r="AX43" s="68"/>
      <c r="AY43" s="68">
        <f>IF(AX43=TRUE,0,MAX(AY$31:AY42)+1)</f>
        <v>7</v>
      </c>
      <c r="AZ43" s="68">
        <f>IF(AX43=TRUE,1+AZ41,0)</f>
        <v>0</v>
      </c>
      <c r="BA43" s="68">
        <f>IFERROR(IF(AZ41&gt;2,0,IF(INDEX(BI:BI,MATCH(AY43-1,AY:AY,0))=0,-14,IF(AND(BH43&gt;INDEX(BI:BI,MATCH(AY43-1,AY:AY,0)),AW43="NN"),10-(BH43-INDEX(BI:BI,MATCH(AY43-1,AY:AY,0))),10-($BH43+(24-INDEX(BI:BI,MATCH(AY43-1,AY:AY,0))))))),0)</f>
        <v>-14</v>
      </c>
      <c r="BB43" s="82">
        <f>IF($BA43&gt;0,$BA43,0)</f>
        <v>0</v>
      </c>
      <c r="BC43" s="82">
        <f>IF($E42&gt;0,$BB43,0)</f>
        <v>0</v>
      </c>
      <c r="BD43" s="68">
        <f>MOD(E42,0.25)</f>
        <v>0</v>
      </c>
      <c r="BE43" s="68">
        <f>MOD(H42,0.25)</f>
        <v>0</v>
      </c>
      <c r="BF43" s="68">
        <f>MOD(K42,0.25)</f>
        <v>0</v>
      </c>
      <c r="BG43" s="64">
        <f>IF(B42&lt;4,B42,B42/60)</f>
        <v>0</v>
      </c>
      <c r="BH43" s="83">
        <f>$E42</f>
        <v>0</v>
      </c>
      <c r="BI43" s="64">
        <f>$H42</f>
        <v>0</v>
      </c>
      <c r="BJ43" s="69">
        <f>IF(OR(BH43=0,BI43=0),0,IF(BH43&gt;BI43,24+BI43-BH43,$BI43-$BH43))</f>
        <v>0</v>
      </c>
      <c r="BK43" s="64">
        <f>$K42</f>
        <v>0</v>
      </c>
      <c r="BL43" s="69">
        <f>ROUND(IF(OR(ISBLANK(E42),ISBLANK(H42)),0,ROUNDUP((BJ43-BK43+BG43)*4,0)/4),2)</f>
        <v>0</v>
      </c>
      <c r="BM43" s="64">
        <f>ROUND(BC43*4,0)/4</f>
        <v>0</v>
      </c>
      <c r="BN43" s="64">
        <f>IF($BL43=0,0,IF($BL43&gt;5,10,6))</f>
        <v>0</v>
      </c>
      <c r="BO43" s="64">
        <f>IF((ROUNDUP(IF(AND($BL43&gt;=10,$BL43-$BN43&gt;=2),2,$BL43-$BN43)*4,0)/4)&lt;=0,0,ROUNDUP(IF(AND($BL43&gt;=10,$BL43-$BN43&gt;=2),2,$BL43-$BN43)*4,0)/4)</f>
        <v>0</v>
      </c>
      <c r="BP43" s="64">
        <f>ROUNDUP(IF(AND($BL43&gt;12,$BL43-$BN43-$BO43&gt;0),$BL43-$BN43-$BO43,0)*4,0)/4</f>
        <v>0</v>
      </c>
      <c r="BQ43" s="84">
        <f>IF($AE$42=TRUE,$BL$43,0)</f>
        <v>0</v>
      </c>
      <c r="BR43" s="77">
        <f>ROUNDUP(IF($AE$42=TRUE,MIN(($BJ$43),10),0)*4,0)/4</f>
        <v>0</v>
      </c>
      <c r="BS43" s="85">
        <f>ROUNDUP(IF(AND($AE$42=FALSE,$AE$43=TRUE),$BJ43,IF(AND($AE$42=TRUE,$AE$43=TRUE),BO43+BP43,0))*4,0)/4</f>
        <v>0</v>
      </c>
      <c r="BT43" s="86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</row>
    <row r="44" spans="1:84" ht="17" customHeight="1" x14ac:dyDescent="0.2">
      <c r="A44" s="332" t="s">
        <v>113</v>
      </c>
      <c r="B44" s="332"/>
      <c r="C44" s="332"/>
      <c r="D44" s="332"/>
      <c r="E44" s="332"/>
      <c r="F44" s="332"/>
      <c r="G44" s="332"/>
      <c r="H44" s="80"/>
      <c r="I44" s="80"/>
      <c r="J44" s="80"/>
      <c r="K44" s="80"/>
      <c r="L44" s="80"/>
      <c r="M44" s="87" t="s">
        <v>21</v>
      </c>
      <c r="N44" s="287">
        <f>$Q$44+$W$44+$Z$44</f>
        <v>0</v>
      </c>
      <c r="O44" s="288"/>
      <c r="P44" s="289"/>
      <c r="Q44" s="293">
        <f>SUM(Q30:S43)</f>
        <v>0</v>
      </c>
      <c r="R44" s="293"/>
      <c r="S44" s="293"/>
      <c r="T44" s="293">
        <f>SUM(T30:V43)</f>
        <v>0</v>
      </c>
      <c r="U44" s="293"/>
      <c r="V44" s="293"/>
      <c r="W44" s="293">
        <f>SUM(W30:Y43)</f>
        <v>0</v>
      </c>
      <c r="X44" s="293"/>
      <c r="Y44" s="293"/>
      <c r="Z44" s="316">
        <f>SUM(Z30:AB43)</f>
        <v>0</v>
      </c>
      <c r="AA44" s="316"/>
      <c r="AB44" s="316"/>
      <c r="AC44" s="314"/>
      <c r="AD44" s="315"/>
      <c r="AE44" s="88"/>
      <c r="AF44" s="241" t="s">
        <v>83</v>
      </c>
      <c r="AG44" s="241"/>
      <c r="AH44" s="241"/>
      <c r="AI44" s="208" t="s">
        <v>44</v>
      </c>
      <c r="AJ44" s="209"/>
      <c r="AK44" s="209"/>
      <c r="AL44" s="209"/>
      <c r="AM44" s="209"/>
      <c r="AN44" s="210"/>
      <c r="AO44" s="80"/>
      <c r="AP44" s="80"/>
      <c r="AQ44" s="80"/>
      <c r="AR44" s="80"/>
      <c r="AS44" s="80"/>
      <c r="AT44" s="80"/>
      <c r="AU44" s="80"/>
      <c r="AV44" s="89"/>
      <c r="AW44" s="80"/>
      <c r="AX44" s="80"/>
      <c r="AY44" s="80"/>
      <c r="AZ44" s="80"/>
      <c r="BA44" s="90"/>
      <c r="BB44" s="90"/>
      <c r="BC44" s="90"/>
      <c r="BD44" s="90"/>
      <c r="BE44" s="90"/>
      <c r="BF44" s="90"/>
      <c r="BG44" s="91"/>
      <c r="BH44" s="91"/>
      <c r="BI44" s="91"/>
      <c r="BJ44" s="90"/>
      <c r="BK44" s="91"/>
      <c r="BL44" s="91"/>
      <c r="BM44" s="91"/>
      <c r="BN44" s="90"/>
      <c r="BO44" s="90"/>
      <c r="BP44" s="91"/>
      <c r="BQ44" s="80"/>
      <c r="BR44" s="80"/>
      <c r="BS44" s="80"/>
      <c r="BT44" s="86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</row>
    <row r="45" spans="1:84" ht="17" customHeight="1" x14ac:dyDescent="0.2">
      <c r="A45" s="333"/>
      <c r="B45" s="333"/>
      <c r="C45" s="333"/>
      <c r="D45" s="333"/>
      <c r="E45" s="333"/>
      <c r="F45" s="333"/>
      <c r="G45" s="333"/>
      <c r="H45" s="92"/>
      <c r="I45" s="92"/>
      <c r="J45" s="92"/>
      <c r="K45" s="92"/>
      <c r="L45" s="92"/>
      <c r="M45" s="93" t="s">
        <v>22</v>
      </c>
      <c r="N45" s="290"/>
      <c r="O45" s="291"/>
      <c r="P45" s="292"/>
      <c r="Q45" s="205">
        <f>$Q$44*$AJ$23</f>
        <v>0</v>
      </c>
      <c r="R45" s="206"/>
      <c r="S45" s="207"/>
      <c r="T45" s="205">
        <f>$T$44*$AJ$23</f>
        <v>0</v>
      </c>
      <c r="U45" s="206"/>
      <c r="V45" s="207"/>
      <c r="W45" s="240">
        <f>($W$44*$AJ$23)*1.5</f>
        <v>0</v>
      </c>
      <c r="X45" s="240"/>
      <c r="Y45" s="240"/>
      <c r="Z45" s="240">
        <f>($Z$44*$AJ$23)*2</f>
        <v>0</v>
      </c>
      <c r="AA45" s="240"/>
      <c r="AB45" s="240"/>
      <c r="AD45" s="94"/>
      <c r="AE45" s="94"/>
      <c r="AF45" s="242" t="s">
        <v>82</v>
      </c>
      <c r="AG45" s="242"/>
      <c r="AH45" s="242"/>
      <c r="AI45" s="235">
        <f>T45+W45+Z45</f>
        <v>0</v>
      </c>
      <c r="AJ45" s="236"/>
      <c r="AK45" s="236"/>
      <c r="AL45" s="236"/>
      <c r="AM45" s="236"/>
      <c r="AN45" s="237"/>
      <c r="AO45" s="92"/>
      <c r="AP45" s="92"/>
      <c r="AQ45" s="92"/>
      <c r="AR45" s="92"/>
      <c r="AS45" s="92"/>
      <c r="AT45" s="92"/>
      <c r="AU45" s="92"/>
      <c r="AV45" s="95"/>
      <c r="AW45" s="92"/>
      <c r="AX45" s="92"/>
      <c r="AY45" s="92"/>
      <c r="AZ45" s="92"/>
      <c r="BA45" s="96"/>
      <c r="BB45" s="96"/>
      <c r="BC45" s="96"/>
      <c r="BD45" s="96"/>
      <c r="BE45" s="96"/>
      <c r="BF45" s="96"/>
      <c r="BG45" s="96"/>
      <c r="BH45" s="96"/>
      <c r="BI45" s="96"/>
      <c r="BQ45" s="97"/>
      <c r="BR45" s="98"/>
      <c r="BS45" s="98"/>
      <c r="BT45" s="99"/>
      <c r="BU45" s="92"/>
      <c r="BV45" s="92"/>
      <c r="BW45" s="92"/>
      <c r="BX45" s="92"/>
      <c r="BY45" s="92"/>
      <c r="BZ45" s="92"/>
      <c r="CA45" s="92"/>
      <c r="CB45" s="92"/>
      <c r="CC45" s="92"/>
      <c r="CD45" s="92"/>
      <c r="CE45" s="92"/>
      <c r="CF45" s="92"/>
    </row>
    <row r="46" spans="1:84" ht="20" customHeight="1" x14ac:dyDescent="0.2">
      <c r="A46" s="100" t="str">
        <f>IF(WEEKDAY(A43,2)=7,"","Entered Date isn't a Sunday")</f>
        <v/>
      </c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191" t="str">
        <f>IF(AA8="","Please Enter Your Name!")</f>
        <v>Please Enter Your Name!</v>
      </c>
      <c r="AD46" s="191"/>
      <c r="AE46" s="191"/>
      <c r="AF46" s="191"/>
      <c r="AG46" s="191"/>
      <c r="AH46" s="191"/>
      <c r="AI46" s="191"/>
      <c r="AJ46" s="191"/>
      <c r="AK46" s="191"/>
      <c r="AL46" s="191"/>
      <c r="AM46" s="191"/>
      <c r="AN46" s="191"/>
      <c r="AO46" s="80"/>
      <c r="AP46" s="80"/>
      <c r="AQ46" s="80"/>
      <c r="AR46" s="80"/>
      <c r="AS46" s="80"/>
      <c r="AT46" s="80"/>
      <c r="AU46" s="80"/>
      <c r="AV46" s="89"/>
      <c r="AW46" s="80"/>
      <c r="AX46" s="80"/>
      <c r="AY46" s="80"/>
      <c r="AZ46" s="80"/>
      <c r="BA46" s="90"/>
      <c r="BB46" s="90"/>
      <c r="BC46" s="90"/>
      <c r="BD46" s="90"/>
      <c r="BE46" s="90"/>
      <c r="BF46" s="90"/>
      <c r="BG46" s="90"/>
      <c r="BH46" s="90"/>
      <c r="BI46" s="101" t="s">
        <v>72</v>
      </c>
      <c r="BJ46" s="102"/>
      <c r="BK46" s="102"/>
      <c r="BL46" s="103"/>
      <c r="BM46" s="104">
        <f>BN46+BO46+BP46+BR45</f>
        <v>0</v>
      </c>
      <c r="BN46" s="105">
        <f>$Q$44</f>
        <v>0</v>
      </c>
      <c r="BO46" s="105">
        <f>$W$44*1.5</f>
        <v>0</v>
      </c>
      <c r="BP46" s="105">
        <f>Z44*2</f>
        <v>0</v>
      </c>
      <c r="BQ46" s="80"/>
      <c r="BR46" s="80"/>
      <c r="BS46" s="80"/>
      <c r="BT46" s="86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</row>
    <row r="47" spans="1:84" ht="20" customHeight="1" thickBot="1" x14ac:dyDescent="0.25">
      <c r="A47" s="280" t="s">
        <v>37</v>
      </c>
      <c r="B47" s="281"/>
      <c r="C47" s="282"/>
      <c r="D47" s="313" t="s">
        <v>88</v>
      </c>
      <c r="E47" s="313"/>
      <c r="F47" s="313"/>
      <c r="G47" s="231" t="s">
        <v>89</v>
      </c>
      <c r="H47" s="232"/>
      <c r="I47" s="233"/>
      <c r="J47" s="231" t="s">
        <v>38</v>
      </c>
      <c r="K47" s="232"/>
      <c r="L47" s="232"/>
      <c r="M47" s="232"/>
      <c r="N47" s="232"/>
      <c r="O47" s="233"/>
      <c r="P47" s="313" t="s">
        <v>39</v>
      </c>
      <c r="Q47" s="313"/>
      <c r="R47" s="313"/>
      <c r="S47" s="313"/>
      <c r="T47" s="313"/>
      <c r="V47" s="3" t="s">
        <v>58</v>
      </c>
      <c r="Z47" s="238" t="s">
        <v>46</v>
      </c>
      <c r="AA47" s="238"/>
      <c r="AB47" s="238"/>
      <c r="AC47" s="238"/>
      <c r="AD47" s="238"/>
      <c r="AE47" s="238"/>
      <c r="AF47" s="238"/>
      <c r="AH47" s="106" t="s">
        <v>12</v>
      </c>
      <c r="AI47" s="239">
        <f>SUM(Q45:AB45)</f>
        <v>0</v>
      </c>
      <c r="AJ47" s="239"/>
      <c r="AK47" s="239"/>
      <c r="AL47" s="239"/>
      <c r="AM47" s="239"/>
      <c r="AN47" s="90" t="s">
        <v>45</v>
      </c>
      <c r="AO47" s="80"/>
      <c r="AP47" s="80"/>
      <c r="AQ47" s="80"/>
      <c r="AR47" s="80"/>
      <c r="AS47" s="80"/>
      <c r="AT47" s="80"/>
      <c r="AU47" s="80"/>
      <c r="AV47" s="107"/>
      <c r="AW47" s="108"/>
      <c r="AX47" s="108"/>
      <c r="AY47" s="108"/>
      <c r="AZ47" s="108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8"/>
      <c r="BR47" s="108"/>
      <c r="BS47" s="108"/>
      <c r="BT47" s="11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</row>
    <row r="48" spans="1:84" ht="20" customHeight="1" x14ac:dyDescent="0.2">
      <c r="A48" s="156" t="s">
        <v>74</v>
      </c>
      <c r="B48" s="157"/>
      <c r="C48" s="158"/>
      <c r="D48" s="326">
        <v>4</v>
      </c>
      <c r="E48" s="326"/>
      <c r="F48" s="326"/>
      <c r="G48" s="186"/>
      <c r="H48" s="187"/>
      <c r="I48" s="188"/>
      <c r="J48" s="317">
        <f>D48*G48</f>
        <v>0</v>
      </c>
      <c r="K48" s="318"/>
      <c r="L48" s="318"/>
      <c r="M48" s="318"/>
      <c r="N48" s="318"/>
      <c r="O48" s="319"/>
      <c r="P48" s="154"/>
      <c r="Q48" s="154"/>
      <c r="R48" s="154"/>
      <c r="S48" s="154"/>
      <c r="T48" s="154"/>
      <c r="Z48" s="238" t="s">
        <v>61</v>
      </c>
      <c r="AA48" s="238"/>
      <c r="AB48" s="238"/>
      <c r="AC48" s="238"/>
      <c r="AD48" s="238"/>
      <c r="AE48" s="238"/>
      <c r="AF48" s="238"/>
      <c r="AH48" s="106" t="s">
        <v>12</v>
      </c>
      <c r="AI48" s="276">
        <f>SUM(J48:O54)+J56</f>
        <v>0</v>
      </c>
      <c r="AJ48" s="276"/>
      <c r="AK48" s="276"/>
      <c r="AL48" s="276"/>
      <c r="AM48" s="276"/>
      <c r="AN48" s="90" t="s">
        <v>48</v>
      </c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90"/>
      <c r="BB48" s="90"/>
      <c r="BC48" s="90"/>
      <c r="BD48" s="90"/>
      <c r="BE48" s="90"/>
      <c r="BF48" s="90"/>
      <c r="BG48" s="90"/>
      <c r="BH48" s="90"/>
      <c r="BI48" s="90"/>
      <c r="BJ48" s="90"/>
      <c r="BK48" s="90"/>
      <c r="BL48" s="90"/>
      <c r="BM48" s="90"/>
      <c r="BN48" s="90"/>
      <c r="BO48" s="90"/>
      <c r="BP48" s="9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</row>
    <row r="49" spans="1:84" ht="20" customHeight="1" x14ac:dyDescent="0.2">
      <c r="A49" s="156" t="s">
        <v>135</v>
      </c>
      <c r="B49" s="157"/>
      <c r="C49" s="158"/>
      <c r="D49" s="326">
        <v>10</v>
      </c>
      <c r="E49" s="326"/>
      <c r="F49" s="326"/>
      <c r="G49" s="186"/>
      <c r="H49" s="187"/>
      <c r="I49" s="188"/>
      <c r="J49" s="317">
        <f t="shared" ref="J49" si="0">D49*G49</f>
        <v>0</v>
      </c>
      <c r="K49" s="318"/>
      <c r="L49" s="318"/>
      <c r="M49" s="318"/>
      <c r="N49" s="318"/>
      <c r="O49" s="319"/>
      <c r="P49" s="154"/>
      <c r="Q49" s="154"/>
      <c r="R49" s="154"/>
      <c r="S49" s="154"/>
      <c r="T49" s="154"/>
      <c r="V49" s="114" t="s">
        <v>6</v>
      </c>
      <c r="W49" s="114"/>
      <c r="X49" s="114"/>
      <c r="Y49" s="114"/>
      <c r="Z49" s="234" t="s">
        <v>47</v>
      </c>
      <c r="AA49" s="234"/>
      <c r="AB49" s="234"/>
      <c r="AC49" s="234"/>
      <c r="AD49" s="234"/>
      <c r="AE49" s="234"/>
      <c r="AF49" s="234"/>
      <c r="AG49" s="114"/>
      <c r="AH49" s="115" t="s">
        <v>12</v>
      </c>
      <c r="AI49" s="211">
        <f>SUM(AI47:AM48)</f>
        <v>0</v>
      </c>
      <c r="AJ49" s="211"/>
      <c r="AK49" s="211"/>
      <c r="AL49" s="211"/>
      <c r="AM49" s="211"/>
      <c r="AN49" s="90" t="s">
        <v>49</v>
      </c>
      <c r="AO49" s="92"/>
      <c r="AP49" s="92"/>
      <c r="AQ49" s="92"/>
      <c r="AR49" s="92"/>
      <c r="AS49" s="92"/>
      <c r="AT49" s="92"/>
      <c r="AU49" s="92"/>
      <c r="AV49" s="92"/>
      <c r="AW49" s="92"/>
      <c r="AX49" s="92"/>
      <c r="AY49" s="92"/>
      <c r="AZ49" s="92"/>
      <c r="BA49" s="96"/>
      <c r="BB49" s="96"/>
      <c r="BC49" s="96"/>
      <c r="BD49" s="96"/>
      <c r="BE49" s="96"/>
      <c r="BF49" s="96"/>
      <c r="BG49" s="96"/>
      <c r="BH49" s="96"/>
      <c r="BI49" s="96"/>
      <c r="BJ49" s="90"/>
      <c r="BK49" s="96"/>
      <c r="BL49" s="96"/>
      <c r="BM49" s="96"/>
      <c r="BN49" s="96"/>
      <c r="BO49" s="96"/>
      <c r="BP49" s="96"/>
      <c r="BQ49" s="92"/>
      <c r="BR49" s="92"/>
      <c r="BS49" s="92"/>
      <c r="BT49" s="92"/>
      <c r="BU49" s="92"/>
      <c r="BV49" s="92"/>
      <c r="BW49" s="92"/>
      <c r="BX49" s="92"/>
      <c r="BY49" s="92"/>
      <c r="BZ49" s="92"/>
      <c r="CA49" s="92"/>
      <c r="CB49" s="92"/>
      <c r="CC49" s="92"/>
      <c r="CD49" s="92"/>
      <c r="CE49" s="92"/>
      <c r="CF49" s="92"/>
    </row>
    <row r="50" spans="1:84" ht="20" customHeight="1" x14ac:dyDescent="0.2">
      <c r="A50" s="156" t="s">
        <v>126</v>
      </c>
      <c r="B50" s="157"/>
      <c r="C50" s="158"/>
      <c r="D50" s="295">
        <v>15</v>
      </c>
      <c r="E50" s="296"/>
      <c r="F50" s="297"/>
      <c r="G50" s="186"/>
      <c r="H50" s="187"/>
      <c r="I50" s="188"/>
      <c r="J50" s="153">
        <f t="shared" ref="J50:J56" si="1">D50*G50</f>
        <v>0</v>
      </c>
      <c r="K50" s="153"/>
      <c r="L50" s="153"/>
      <c r="M50" s="153"/>
      <c r="N50" s="153"/>
      <c r="O50" s="153"/>
      <c r="P50" s="304"/>
      <c r="Q50" s="304"/>
      <c r="R50" s="304"/>
      <c r="S50" s="304"/>
      <c r="T50" s="304"/>
      <c r="Z50" s="238" t="s">
        <v>62</v>
      </c>
      <c r="AA50" s="238"/>
      <c r="AB50" s="238"/>
      <c r="AC50" s="238"/>
      <c r="AD50" s="238"/>
      <c r="AE50" s="238"/>
      <c r="AF50" s="238"/>
      <c r="AH50" s="106" t="s">
        <v>12</v>
      </c>
      <c r="AI50" s="276">
        <f>J55</f>
        <v>0</v>
      </c>
      <c r="AJ50" s="276"/>
      <c r="AK50" s="276"/>
      <c r="AL50" s="276"/>
      <c r="AM50" s="276"/>
      <c r="AN50" s="90" t="s">
        <v>50</v>
      </c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90"/>
      <c r="BB50" s="90"/>
      <c r="BC50" s="90"/>
      <c r="BD50" s="90"/>
      <c r="BE50" s="90"/>
      <c r="BF50" s="90"/>
      <c r="BG50" s="90"/>
      <c r="BH50" s="90"/>
      <c r="BI50" s="90"/>
      <c r="BJ50" s="90"/>
      <c r="BK50" s="90"/>
      <c r="BL50" s="90"/>
      <c r="BM50" s="90"/>
      <c r="BN50" s="90"/>
      <c r="BO50" s="90"/>
      <c r="BP50" s="9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</row>
    <row r="51" spans="1:84" ht="20" customHeight="1" x14ac:dyDescent="0.2">
      <c r="A51" s="156" t="s">
        <v>115</v>
      </c>
      <c r="B51" s="157"/>
      <c r="C51" s="158"/>
      <c r="D51" s="295">
        <v>50</v>
      </c>
      <c r="E51" s="296"/>
      <c r="F51" s="297"/>
      <c r="G51" s="186"/>
      <c r="H51" s="187"/>
      <c r="I51" s="188"/>
      <c r="J51" s="153">
        <f t="shared" si="1"/>
        <v>0</v>
      </c>
      <c r="K51" s="153"/>
      <c r="L51" s="153"/>
      <c r="M51" s="153"/>
      <c r="N51" s="153"/>
      <c r="O51" s="153"/>
      <c r="P51" s="154"/>
      <c r="Q51" s="154"/>
      <c r="R51" s="154"/>
      <c r="S51" s="154"/>
      <c r="T51" s="154"/>
      <c r="V51" s="116" t="s">
        <v>7</v>
      </c>
      <c r="W51" s="116"/>
      <c r="X51" s="116"/>
      <c r="Y51" s="116"/>
      <c r="Z51" s="229" t="s">
        <v>51</v>
      </c>
      <c r="AA51" s="229"/>
      <c r="AB51" s="229"/>
      <c r="AC51" s="229"/>
      <c r="AD51" s="229"/>
      <c r="AE51" s="229"/>
      <c r="AF51" s="229"/>
      <c r="AG51" s="116"/>
      <c r="AH51" s="117" t="s">
        <v>12</v>
      </c>
      <c r="AI51" s="230">
        <f>SUM(AI49+AI50)</f>
        <v>0</v>
      </c>
      <c r="AJ51" s="230"/>
      <c r="AK51" s="230"/>
      <c r="AL51" s="230"/>
      <c r="AM51" s="230"/>
      <c r="AN51" s="90" t="s">
        <v>52</v>
      </c>
      <c r="AO51" s="92"/>
      <c r="AP51" s="92"/>
      <c r="AQ51" s="92"/>
      <c r="AR51" s="92"/>
      <c r="AS51" s="92"/>
      <c r="AT51" s="92"/>
      <c r="AU51" s="92"/>
      <c r="AV51" s="92"/>
      <c r="AW51" s="92"/>
      <c r="AX51" s="92"/>
      <c r="AY51" s="92"/>
      <c r="AZ51" s="92"/>
      <c r="BA51" s="96"/>
      <c r="BB51" s="96"/>
      <c r="BC51" s="96"/>
      <c r="BD51" s="96"/>
      <c r="BE51" s="96"/>
      <c r="BF51" s="96"/>
      <c r="BG51" s="96"/>
      <c r="BH51" s="96"/>
      <c r="BI51" s="96"/>
      <c r="BJ51" s="96"/>
      <c r="BK51" s="96"/>
      <c r="BL51" s="96"/>
      <c r="BM51" s="96"/>
      <c r="BN51" s="96"/>
      <c r="BO51" s="96"/>
      <c r="BP51" s="96"/>
      <c r="BQ51" s="92"/>
      <c r="BR51" s="92"/>
      <c r="BS51" s="92"/>
      <c r="BT51" s="92"/>
      <c r="BU51" s="92"/>
      <c r="BV51" s="92"/>
      <c r="BW51" s="92"/>
      <c r="BX51" s="92"/>
      <c r="BY51" s="92"/>
      <c r="BZ51" s="92"/>
      <c r="CA51" s="92"/>
      <c r="CB51" s="92"/>
      <c r="CC51" s="92"/>
      <c r="CD51" s="92"/>
      <c r="CE51" s="92"/>
      <c r="CF51" s="92"/>
    </row>
    <row r="52" spans="1:84" ht="20" customHeight="1" x14ac:dyDescent="0.2">
      <c r="A52" s="156" t="s">
        <v>136</v>
      </c>
      <c r="B52" s="157"/>
      <c r="C52" s="158"/>
      <c r="D52" s="301"/>
      <c r="E52" s="302"/>
      <c r="F52" s="303"/>
      <c r="G52" s="186"/>
      <c r="H52" s="187"/>
      <c r="I52" s="188"/>
      <c r="J52" s="153">
        <f t="shared" si="1"/>
        <v>0</v>
      </c>
      <c r="K52" s="153"/>
      <c r="L52" s="153"/>
      <c r="M52" s="153"/>
      <c r="N52" s="153"/>
      <c r="O52" s="153"/>
      <c r="P52" s="304"/>
      <c r="Q52" s="304"/>
      <c r="R52" s="304"/>
      <c r="S52" s="304"/>
      <c r="T52" s="304"/>
      <c r="V52" s="116" t="s">
        <v>77</v>
      </c>
      <c r="W52" s="116"/>
      <c r="X52" s="116"/>
      <c r="Y52" s="279" t="s">
        <v>59</v>
      </c>
      <c r="Z52" s="279"/>
      <c r="AA52" s="277">
        <f>IF(AK16="yes",0.15,0)</f>
        <v>0</v>
      </c>
      <c r="AB52" s="278"/>
      <c r="AC52" s="274" t="s">
        <v>76</v>
      </c>
      <c r="AD52" s="275"/>
      <c r="AE52" s="275"/>
      <c r="AF52" s="275"/>
      <c r="AG52" s="116"/>
      <c r="AH52" s="117" t="s">
        <v>12</v>
      </c>
      <c r="AI52" s="230">
        <f>AI51*AA52</f>
        <v>0</v>
      </c>
      <c r="AJ52" s="230"/>
      <c r="AK52" s="230"/>
      <c r="AL52" s="230"/>
      <c r="AM52" s="230"/>
      <c r="AN52" s="90" t="s">
        <v>53</v>
      </c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90"/>
      <c r="BB52" s="90"/>
      <c r="BC52" s="90"/>
      <c r="BD52" s="90"/>
      <c r="BE52" s="90"/>
      <c r="BF52" s="90"/>
      <c r="BG52" s="90"/>
      <c r="BH52" s="90"/>
      <c r="BI52" s="90"/>
      <c r="BJ52" s="90"/>
      <c r="BK52" s="90"/>
      <c r="BL52" s="90"/>
      <c r="BM52" s="90"/>
      <c r="BN52" s="90"/>
      <c r="BO52" s="90"/>
      <c r="BP52" s="9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</row>
    <row r="53" spans="1:84" ht="20" customHeight="1" x14ac:dyDescent="0.2">
      <c r="A53" s="156" t="s">
        <v>0</v>
      </c>
      <c r="B53" s="157"/>
      <c r="C53" s="158"/>
      <c r="D53" s="327"/>
      <c r="E53" s="327"/>
      <c r="F53" s="327"/>
      <c r="G53" s="186"/>
      <c r="H53" s="187"/>
      <c r="I53" s="188"/>
      <c r="J53" s="153">
        <f t="shared" si="1"/>
        <v>0</v>
      </c>
      <c r="K53" s="153"/>
      <c r="L53" s="153"/>
      <c r="M53" s="153"/>
      <c r="N53" s="153"/>
      <c r="O53" s="153"/>
      <c r="P53" s="154"/>
      <c r="Q53" s="154"/>
      <c r="R53" s="154"/>
      <c r="S53" s="154"/>
      <c r="T53" s="154"/>
      <c r="U53" s="94"/>
      <c r="V53" s="3" t="s">
        <v>8</v>
      </c>
      <c r="Z53" s="238" t="s">
        <v>40</v>
      </c>
      <c r="AA53" s="238"/>
      <c r="AB53" s="238"/>
      <c r="AC53" s="238"/>
      <c r="AD53" s="238"/>
      <c r="AE53" s="238"/>
      <c r="AF53" s="238"/>
      <c r="AG53" s="16"/>
      <c r="AH53" s="106" t="s">
        <v>12</v>
      </c>
      <c r="AI53" s="276">
        <f>SUM(AI51+AI52)</f>
        <v>0</v>
      </c>
      <c r="AJ53" s="276"/>
      <c r="AK53" s="276"/>
      <c r="AL53" s="276"/>
      <c r="AM53" s="276"/>
      <c r="AN53" s="90" t="s">
        <v>54</v>
      </c>
      <c r="AO53" s="92"/>
      <c r="AP53" s="92"/>
      <c r="AQ53" s="92"/>
      <c r="AR53" s="92"/>
      <c r="AS53" s="92"/>
      <c r="AT53" s="92"/>
      <c r="AU53" s="92"/>
      <c r="AV53" s="92"/>
      <c r="AW53" s="92"/>
      <c r="AX53" s="92"/>
      <c r="AY53" s="92"/>
      <c r="AZ53" s="92"/>
      <c r="BA53" s="96"/>
      <c r="BB53" s="96"/>
      <c r="BC53" s="96"/>
      <c r="BD53" s="96"/>
      <c r="BE53" s="96"/>
      <c r="BF53" s="96"/>
      <c r="BG53" s="96"/>
      <c r="BH53" s="96"/>
      <c r="BI53" s="96"/>
      <c r="BJ53" s="96"/>
      <c r="BK53" s="96"/>
      <c r="BL53" s="96"/>
      <c r="BM53" s="96"/>
      <c r="BN53" s="96"/>
      <c r="BO53" s="96"/>
      <c r="BP53" s="96"/>
      <c r="BQ53" s="92"/>
      <c r="BR53" s="92"/>
      <c r="BS53" s="92"/>
      <c r="BT53" s="92"/>
      <c r="BU53" s="92"/>
      <c r="BV53" s="92"/>
      <c r="BW53" s="92"/>
      <c r="BX53" s="92"/>
      <c r="BY53" s="92"/>
      <c r="BZ53" s="92"/>
      <c r="CA53" s="92"/>
      <c r="CB53" s="92"/>
      <c r="CC53" s="92"/>
      <c r="CD53" s="92"/>
      <c r="CE53" s="92"/>
      <c r="CF53" s="92"/>
    </row>
    <row r="54" spans="1:84" ht="20" customHeight="1" x14ac:dyDescent="0.2">
      <c r="A54" s="294" t="s">
        <v>137</v>
      </c>
      <c r="B54" s="157"/>
      <c r="C54" s="158"/>
      <c r="D54" s="301"/>
      <c r="E54" s="302"/>
      <c r="F54" s="303"/>
      <c r="G54" s="186"/>
      <c r="H54" s="187"/>
      <c r="I54" s="188"/>
      <c r="J54" s="153">
        <f t="shared" si="1"/>
        <v>0</v>
      </c>
      <c r="K54" s="153"/>
      <c r="L54" s="153"/>
      <c r="M54" s="153"/>
      <c r="N54" s="153"/>
      <c r="O54" s="153"/>
      <c r="P54" s="154"/>
      <c r="Q54" s="154"/>
      <c r="R54" s="154"/>
      <c r="S54" s="154"/>
      <c r="T54" s="154"/>
      <c r="V54" s="114" t="s">
        <v>75</v>
      </c>
      <c r="W54" s="114"/>
      <c r="X54" s="118"/>
      <c r="Y54" s="273" t="s">
        <v>56</v>
      </c>
      <c r="Z54" s="273"/>
      <c r="AA54" s="221">
        <f>AK17</f>
        <v>0</v>
      </c>
      <c r="AB54" s="222"/>
      <c r="AC54" s="234" t="s">
        <v>57</v>
      </c>
      <c r="AD54" s="234"/>
      <c r="AE54" s="234"/>
      <c r="AF54" s="234"/>
      <c r="AG54" s="114"/>
      <c r="AH54" s="115" t="s">
        <v>12</v>
      </c>
      <c r="AI54" s="211">
        <f>TRUNC(AI49,0)*AA54</f>
        <v>0</v>
      </c>
      <c r="AJ54" s="211"/>
      <c r="AK54" s="211"/>
      <c r="AL54" s="211"/>
      <c r="AM54" s="211"/>
      <c r="AN54" s="90" t="s">
        <v>55</v>
      </c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90"/>
      <c r="BB54" s="90"/>
      <c r="BC54" s="90"/>
      <c r="BD54" s="90"/>
      <c r="BE54" s="90"/>
      <c r="BF54" s="90"/>
      <c r="BG54" s="90"/>
      <c r="BH54" s="90"/>
      <c r="BI54" s="90"/>
      <c r="BJ54" s="90"/>
      <c r="BK54" s="90"/>
      <c r="BL54" s="90"/>
      <c r="BM54" s="90"/>
      <c r="BN54" s="90"/>
      <c r="BO54" s="90"/>
      <c r="BP54" s="9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</row>
    <row r="55" spans="1:84" ht="20" customHeight="1" x14ac:dyDescent="0.2">
      <c r="A55" s="156" t="s">
        <v>138</v>
      </c>
      <c r="B55" s="157"/>
      <c r="C55" s="158"/>
      <c r="D55" s="301"/>
      <c r="E55" s="302"/>
      <c r="F55" s="303"/>
      <c r="G55" s="186"/>
      <c r="H55" s="187"/>
      <c r="I55" s="188"/>
      <c r="J55" s="153">
        <f t="shared" si="1"/>
        <v>0</v>
      </c>
      <c r="K55" s="153"/>
      <c r="L55" s="153"/>
      <c r="M55" s="153"/>
      <c r="N55" s="153"/>
      <c r="O55" s="153"/>
      <c r="P55" s="159"/>
      <c r="Q55" s="160"/>
      <c r="R55" s="160"/>
      <c r="S55" s="160"/>
      <c r="T55" s="161"/>
      <c r="V55" s="94"/>
      <c r="X55" s="106"/>
      <c r="Z55" s="238"/>
      <c r="AA55" s="238"/>
      <c r="AB55" s="238"/>
      <c r="AC55" s="238"/>
      <c r="AD55" s="238"/>
      <c r="AE55" s="238"/>
      <c r="AF55" s="238"/>
      <c r="AH55" s="106"/>
      <c r="AI55" s="272"/>
      <c r="AJ55" s="272"/>
      <c r="AK55" s="272"/>
      <c r="AL55" s="272"/>
      <c r="AM55" s="272"/>
      <c r="AN55" s="90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48"/>
      <c r="BR55" s="48"/>
      <c r="BS55" s="48"/>
      <c r="BT55" s="48"/>
      <c r="BU55" s="48"/>
      <c r="BV55" s="48"/>
      <c r="BW55" s="48"/>
      <c r="BX55" s="48"/>
      <c r="BY55" s="48"/>
      <c r="BZ55" s="48"/>
      <c r="CA55" s="48"/>
      <c r="CB55" s="48"/>
      <c r="CC55" s="48"/>
      <c r="CD55" s="48"/>
      <c r="CE55" s="48"/>
      <c r="CF55" s="48"/>
    </row>
    <row r="56" spans="1:84" ht="20" customHeight="1" thickBot="1" x14ac:dyDescent="0.25">
      <c r="A56" s="298" t="s">
        <v>139</v>
      </c>
      <c r="B56" s="299"/>
      <c r="C56" s="300"/>
      <c r="D56" s="301"/>
      <c r="E56" s="302"/>
      <c r="F56" s="303"/>
      <c r="G56" s="186"/>
      <c r="H56" s="187"/>
      <c r="I56" s="188"/>
      <c r="J56" s="153">
        <f t="shared" si="1"/>
        <v>0</v>
      </c>
      <c r="K56" s="153"/>
      <c r="L56" s="153"/>
      <c r="M56" s="153"/>
      <c r="N56" s="153"/>
      <c r="O56" s="153"/>
      <c r="P56" s="159"/>
      <c r="Q56" s="160"/>
      <c r="R56" s="160"/>
      <c r="S56" s="160"/>
      <c r="T56" s="161"/>
      <c r="W56" s="106"/>
      <c r="AF56" s="93" t="s">
        <v>42</v>
      </c>
      <c r="AH56" s="93" t="s">
        <v>12</v>
      </c>
      <c r="AI56" s="271">
        <f>SUM(AI53-AI54)</f>
        <v>0</v>
      </c>
      <c r="AJ56" s="271"/>
      <c r="AK56" s="271"/>
      <c r="AL56" s="271"/>
      <c r="AM56" s="271"/>
      <c r="AN56" s="90" t="s">
        <v>143</v>
      </c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93"/>
      <c r="CF56" s="93"/>
    </row>
    <row r="57" spans="1:84" ht="20" customHeight="1" thickTop="1" x14ac:dyDescent="0.2">
      <c r="A57" s="155"/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AA57" s="93"/>
      <c r="AB57" s="93"/>
      <c r="AC57" s="93"/>
      <c r="AD57" s="93"/>
      <c r="AE57" s="93"/>
      <c r="AF57" s="93"/>
      <c r="AG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119"/>
      <c r="BB57" s="119"/>
      <c r="BC57" s="119"/>
      <c r="BD57" s="119"/>
      <c r="BE57" s="119"/>
      <c r="BF57" s="119"/>
      <c r="BG57" s="119"/>
      <c r="BH57" s="119"/>
      <c r="BI57" s="119"/>
      <c r="BJ57" s="119"/>
      <c r="BK57" s="119"/>
      <c r="BL57" s="119"/>
      <c r="BM57" s="119"/>
      <c r="BN57" s="119"/>
      <c r="BO57" s="119"/>
      <c r="BP57" s="119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</row>
    <row r="58" spans="1:84" ht="20" customHeight="1" x14ac:dyDescent="0.2">
      <c r="A58" s="280" t="s">
        <v>41</v>
      </c>
      <c r="B58" s="281"/>
      <c r="C58" s="281"/>
      <c r="D58" s="281"/>
      <c r="E58" s="281"/>
      <c r="F58" s="281"/>
      <c r="G58" s="281"/>
      <c r="H58" s="281"/>
      <c r="I58" s="281"/>
      <c r="J58" s="281"/>
      <c r="K58" s="281"/>
      <c r="L58" s="281"/>
      <c r="M58" s="281"/>
      <c r="N58" s="281"/>
      <c r="O58" s="281"/>
      <c r="P58" s="281"/>
      <c r="Q58" s="281"/>
      <c r="R58" s="281"/>
      <c r="S58" s="281"/>
      <c r="T58" s="282"/>
      <c r="V58" s="192" t="str">
        <f>VLOOKUP(BA6,BB3:BC10,2,FALSE)</f>
        <v>Please Enter Your Name, Address, and IRD/GST Number!</v>
      </c>
      <c r="W58" s="192"/>
      <c r="X58" s="192"/>
      <c r="Y58" s="192"/>
      <c r="Z58" s="192"/>
      <c r="AA58" s="192"/>
      <c r="AB58" s="192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192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48"/>
      <c r="BR58" s="48"/>
      <c r="BS58" s="48"/>
      <c r="BT58" s="48"/>
      <c r="BU58" s="48"/>
      <c r="BV58" s="48"/>
      <c r="BW58" s="48"/>
      <c r="BX58" s="48"/>
      <c r="BY58" s="48"/>
      <c r="BZ58" s="48"/>
      <c r="CA58" s="48"/>
      <c r="CB58" s="48"/>
      <c r="CC58" s="48"/>
      <c r="CD58" s="48"/>
      <c r="CE58" s="48"/>
      <c r="CF58" s="48"/>
    </row>
    <row r="59" spans="1:84" ht="20" customHeight="1" x14ac:dyDescent="0.2">
      <c r="A59" s="111" t="s">
        <v>90</v>
      </c>
      <c r="B59" s="112"/>
      <c r="C59" s="113"/>
      <c r="D59" s="147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9"/>
      <c r="V59" s="192"/>
      <c r="W59" s="192"/>
      <c r="X59" s="192"/>
      <c r="Y59" s="192"/>
      <c r="Z59" s="192"/>
      <c r="AA59" s="192"/>
      <c r="AB59" s="192"/>
      <c r="AC59" s="192"/>
      <c r="AD59" s="192"/>
      <c r="AE59" s="192"/>
      <c r="AF59" s="192"/>
      <c r="AG59" s="192"/>
      <c r="AH59" s="192"/>
      <c r="AI59" s="192"/>
      <c r="AJ59" s="192"/>
      <c r="AK59" s="192"/>
      <c r="AL59" s="192"/>
      <c r="AM59" s="192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48"/>
      <c r="BR59" s="48"/>
      <c r="BS59" s="48"/>
      <c r="BT59" s="48"/>
      <c r="BU59" s="48"/>
      <c r="BV59" s="48"/>
      <c r="BW59" s="48"/>
      <c r="BX59" s="48"/>
      <c r="BY59" s="48"/>
      <c r="BZ59" s="48"/>
      <c r="CA59" s="48"/>
      <c r="CB59" s="48"/>
      <c r="CC59" s="48"/>
      <c r="CD59" s="48"/>
      <c r="CE59" s="48"/>
      <c r="CF59" s="48"/>
    </row>
    <row r="60" spans="1:84" ht="17" customHeight="1" x14ac:dyDescent="0.2">
      <c r="A60" s="111" t="s">
        <v>91</v>
      </c>
      <c r="B60" s="112"/>
      <c r="C60" s="113"/>
      <c r="D60" s="147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9"/>
      <c r="U60" s="123"/>
      <c r="V60" s="123"/>
      <c r="W60" s="123"/>
      <c r="X60" s="123"/>
      <c r="Y60" s="123"/>
      <c r="Z60" s="123"/>
      <c r="AA60" s="123"/>
      <c r="AB60" s="123"/>
      <c r="AC60" s="123"/>
      <c r="AD60" s="123"/>
      <c r="AE60" s="123"/>
      <c r="AF60" s="123"/>
      <c r="AG60" s="123"/>
      <c r="AH60" s="123"/>
      <c r="AI60" s="123"/>
      <c r="AJ60" s="123"/>
      <c r="AK60" s="123"/>
      <c r="AL60" s="123"/>
      <c r="AM60" s="123"/>
      <c r="AN60" s="123"/>
      <c r="AO60"/>
    </row>
    <row r="61" spans="1:84" ht="17" customHeight="1" x14ac:dyDescent="0.2">
      <c r="A61" s="111" t="s">
        <v>92</v>
      </c>
      <c r="B61" s="112"/>
      <c r="C61" s="113"/>
      <c r="D61" s="305"/>
      <c r="E61" s="306"/>
      <c r="F61" s="306"/>
      <c r="G61" s="306"/>
      <c r="H61" s="306"/>
      <c r="I61" s="306"/>
      <c r="J61" s="306"/>
      <c r="K61" s="306"/>
      <c r="L61" s="306"/>
      <c r="M61" s="306"/>
      <c r="N61" s="306"/>
      <c r="O61" s="306"/>
      <c r="P61" s="306"/>
      <c r="Q61" s="306"/>
      <c r="R61" s="306"/>
      <c r="S61" s="306"/>
      <c r="T61" s="307"/>
      <c r="U61" s="124"/>
      <c r="V61" s="124"/>
      <c r="W61" s="124"/>
      <c r="X61" s="124"/>
      <c r="Y61" s="124"/>
      <c r="Z61" s="124"/>
      <c r="AA61" s="124"/>
      <c r="AB61" s="124"/>
      <c r="AC61" s="124"/>
      <c r="AD61" s="124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/>
    </row>
    <row r="62" spans="1:84" ht="17" customHeight="1" x14ac:dyDescent="0.2">
      <c r="A62" s="120"/>
      <c r="B62" s="121"/>
      <c r="C62" s="120"/>
      <c r="D62" s="122"/>
      <c r="E62" s="12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4"/>
      <c r="V62" s="124"/>
      <c r="W62" s="124"/>
      <c r="X62" s="124"/>
      <c r="Y62" s="124"/>
      <c r="Z62" s="124"/>
      <c r="AA62" s="124"/>
      <c r="AB62" s="124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/>
    </row>
    <row r="63" spans="1:84" ht="17" customHeight="1" x14ac:dyDescent="0.2">
      <c r="A63" s="120"/>
      <c r="B63" s="121"/>
      <c r="C63" s="120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4"/>
      <c r="V63" s="124"/>
      <c r="W63" s="124"/>
      <c r="X63" s="124"/>
      <c r="Y63" s="124"/>
      <c r="Z63" s="124"/>
      <c r="AA63" s="124"/>
      <c r="AB63" s="124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/>
    </row>
    <row r="64" spans="1:84" ht="17" customHeight="1" x14ac:dyDescent="0.2">
      <c r="A64" s="138" t="s">
        <v>116</v>
      </c>
      <c r="B64" s="123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5"/>
      <c r="V64" s="125"/>
      <c r="W64" s="125"/>
      <c r="X64" s="125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25"/>
      <c r="AN64" s="125"/>
      <c r="AO64" s="125"/>
    </row>
    <row r="65" spans="1:84" ht="17" customHeight="1" x14ac:dyDescent="0.2">
      <c r="A65" s="139" t="s">
        <v>117</v>
      </c>
      <c r="B65" s="124"/>
      <c r="C65" s="124"/>
      <c r="D65" s="124"/>
      <c r="E65" s="124"/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5"/>
      <c r="V65" s="125"/>
      <c r="W65" s="125"/>
      <c r="X65" s="125"/>
      <c r="Y65" s="125"/>
      <c r="Z65" s="125"/>
      <c r="AA65" s="125"/>
      <c r="AB65" s="125"/>
      <c r="AC65" s="125"/>
      <c r="AD65" s="125"/>
      <c r="AE65" s="125"/>
      <c r="AF65" s="125"/>
      <c r="AG65" s="125"/>
      <c r="AH65" s="125"/>
      <c r="AI65" s="125"/>
      <c r="AJ65" s="125"/>
      <c r="AK65" s="125"/>
      <c r="AL65" s="125"/>
      <c r="AM65" s="125"/>
      <c r="AN65" s="125"/>
      <c r="AO65" s="125"/>
    </row>
    <row r="66" spans="1:84" ht="17" customHeight="1" x14ac:dyDescent="0.2">
      <c r="A66" s="124"/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5"/>
      <c r="V66" s="125"/>
      <c r="W66" s="125"/>
      <c r="X66" s="125"/>
      <c r="Y66" s="125"/>
      <c r="Z66" s="125"/>
      <c r="AA66" s="125"/>
      <c r="AB66" s="125"/>
      <c r="AC66" s="125"/>
      <c r="AD66" s="125"/>
      <c r="AE66" s="125"/>
      <c r="AF66" s="125"/>
      <c r="AG66" s="125"/>
      <c r="AH66" s="125"/>
      <c r="AI66" s="125"/>
      <c r="AJ66" s="125"/>
      <c r="AK66" s="125"/>
      <c r="AL66" s="125"/>
      <c r="AM66" s="125"/>
      <c r="AN66" s="125"/>
      <c r="AO66" s="125"/>
    </row>
    <row r="67" spans="1:84" s="130" customFormat="1" ht="17" customHeight="1" thickBot="1" x14ac:dyDescent="0.2">
      <c r="A67" s="126"/>
      <c r="B67" s="189" t="s">
        <v>124</v>
      </c>
      <c r="C67" s="189"/>
      <c r="D67" s="189"/>
      <c r="E67" s="189"/>
      <c r="F67" s="189"/>
      <c r="G67" s="189"/>
      <c r="H67" s="189"/>
      <c r="I67" s="189"/>
      <c r="J67" s="126"/>
      <c r="K67" s="126"/>
      <c r="L67" s="189" t="s">
        <v>118</v>
      </c>
      <c r="M67" s="189"/>
      <c r="N67" s="189"/>
      <c r="O67" s="189"/>
      <c r="P67" s="189"/>
      <c r="Q67" s="189"/>
      <c r="R67" s="189"/>
      <c r="S67" s="189"/>
      <c r="T67" s="126"/>
      <c r="U67" s="126"/>
      <c r="V67" s="189" t="s">
        <v>119</v>
      </c>
      <c r="W67" s="189"/>
      <c r="X67" s="189"/>
      <c r="Y67" s="189"/>
      <c r="Z67" s="189"/>
      <c r="AA67" s="189"/>
      <c r="AB67" s="189"/>
      <c r="AC67" s="189"/>
      <c r="AD67" s="126"/>
      <c r="AE67" s="126"/>
      <c r="AF67" s="189" t="s">
        <v>125</v>
      </c>
      <c r="AG67" s="189"/>
      <c r="AH67" s="189"/>
      <c r="AI67" s="189"/>
      <c r="AJ67" s="189"/>
      <c r="AK67" s="189"/>
      <c r="AL67" s="189"/>
      <c r="AM67" s="189"/>
      <c r="AN67" s="126"/>
      <c r="AO67" s="127"/>
      <c r="AP67" s="128"/>
      <c r="AQ67" s="128"/>
      <c r="AR67" s="128"/>
      <c r="AS67" s="128"/>
      <c r="AT67" s="128"/>
      <c r="AU67" s="128"/>
      <c r="AV67" s="128"/>
      <c r="AW67" s="128"/>
      <c r="AX67" s="128"/>
      <c r="AY67" s="128"/>
      <c r="AZ67" s="128"/>
      <c r="BA67" s="129"/>
      <c r="BB67" s="129"/>
      <c r="BC67" s="129"/>
      <c r="BD67" s="129"/>
      <c r="BE67" s="129"/>
      <c r="BF67" s="129"/>
      <c r="BG67" s="129"/>
      <c r="BH67" s="129"/>
      <c r="BI67" s="129"/>
      <c r="BJ67" s="129"/>
      <c r="BK67" s="129"/>
      <c r="BL67" s="129"/>
      <c r="BM67" s="129"/>
      <c r="BN67" s="129"/>
      <c r="BO67" s="129"/>
      <c r="BP67" s="129"/>
      <c r="BQ67" s="128"/>
      <c r="BR67" s="128"/>
      <c r="BS67" s="128"/>
      <c r="BT67" s="128"/>
      <c r="BU67" s="128"/>
      <c r="BV67" s="128"/>
      <c r="BW67" s="128"/>
      <c r="BX67" s="128"/>
      <c r="BY67" s="128"/>
      <c r="BZ67" s="128"/>
      <c r="CA67" s="128"/>
      <c r="CB67" s="128"/>
      <c r="CC67" s="128"/>
      <c r="CD67" s="128"/>
      <c r="CE67" s="128"/>
      <c r="CF67" s="128"/>
    </row>
    <row r="68" spans="1:84" ht="17" customHeight="1" x14ac:dyDescent="0.2">
      <c r="A68" s="125" t="s">
        <v>120</v>
      </c>
      <c r="B68" s="215"/>
      <c r="C68" s="216"/>
      <c r="D68" s="216"/>
      <c r="E68" s="216"/>
      <c r="F68" s="216"/>
      <c r="G68" s="216"/>
      <c r="H68" s="216"/>
      <c r="I68" s="217"/>
      <c r="J68" s="125"/>
      <c r="K68" s="125"/>
      <c r="L68" s="131"/>
      <c r="M68" s="132"/>
      <c r="N68" s="132"/>
      <c r="O68" s="132"/>
      <c r="P68" s="132"/>
      <c r="Q68" s="132"/>
      <c r="R68" s="132"/>
      <c r="S68" s="133"/>
      <c r="T68" s="125"/>
      <c r="U68" s="125"/>
      <c r="V68" s="131"/>
      <c r="W68" s="132"/>
      <c r="X68" s="132"/>
      <c r="Y68" s="132"/>
      <c r="Z68" s="132"/>
      <c r="AA68" s="132"/>
      <c r="AB68" s="132"/>
      <c r="AC68" s="133"/>
      <c r="AD68" s="125"/>
      <c r="AE68" s="125"/>
      <c r="AF68" s="131"/>
      <c r="AG68" s="132"/>
      <c r="AH68" s="132"/>
      <c r="AI68" s="132"/>
      <c r="AJ68" s="132"/>
      <c r="AK68" s="132"/>
      <c r="AL68" s="132"/>
      <c r="AM68" s="133"/>
      <c r="AN68" s="125"/>
      <c r="AO68"/>
    </row>
    <row r="69" spans="1:84" ht="17" customHeight="1" thickBot="1" x14ac:dyDescent="0.25">
      <c r="A69" s="125" t="s">
        <v>121</v>
      </c>
      <c r="B69" s="218"/>
      <c r="C69" s="219"/>
      <c r="D69" s="219"/>
      <c r="E69" s="219"/>
      <c r="F69" s="219"/>
      <c r="G69" s="219"/>
      <c r="H69" s="219"/>
      <c r="I69" s="220"/>
      <c r="J69" s="125"/>
      <c r="K69" s="125"/>
      <c r="L69" s="134"/>
      <c r="M69" s="135"/>
      <c r="N69" s="135"/>
      <c r="O69" s="135"/>
      <c r="P69" s="135"/>
      <c r="Q69" s="135"/>
      <c r="R69" s="135"/>
      <c r="S69" s="136"/>
      <c r="T69" s="125"/>
      <c r="U69" s="125"/>
      <c r="V69" s="134"/>
      <c r="W69" s="135"/>
      <c r="X69" s="135"/>
      <c r="Y69" s="135"/>
      <c r="Z69" s="135"/>
      <c r="AA69" s="135"/>
      <c r="AB69" s="135"/>
      <c r="AC69" s="136"/>
      <c r="AD69" s="125"/>
      <c r="AE69" s="125"/>
      <c r="AF69" s="134"/>
      <c r="AG69" s="135"/>
      <c r="AH69" s="135"/>
      <c r="AI69" s="135"/>
      <c r="AJ69" s="135"/>
      <c r="AK69" s="135"/>
      <c r="AL69" s="135"/>
      <c r="AM69" s="136"/>
      <c r="AN69" s="125"/>
      <c r="AO69"/>
    </row>
    <row r="70" spans="1:84" ht="17" customHeight="1" thickBot="1" x14ac:dyDescent="0.25">
      <c r="A70" s="137"/>
      <c r="B70" s="137"/>
      <c r="C70" s="137"/>
      <c r="D70" s="137"/>
      <c r="E70" s="137"/>
      <c r="F70" s="137"/>
      <c r="G70" s="137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</row>
    <row r="71" spans="1:84" x14ac:dyDescent="0.2">
      <c r="A71" s="1" t="str">
        <f>IF((SUMPRODUCT(--_xlfn.ISFORMULA(N30:AB45))+SUMPRODUCT(--_xlfn.ISFORMULA(AI47:AM56)))=53,"","Possible Error with Formulas")</f>
        <v>Possible Error with Formulas</v>
      </c>
    </row>
  </sheetData>
  <sheetProtection sheet="1" objects="1" selectLockedCells="1"/>
  <protectedRanges>
    <protectedRange password="F66F" sqref="AA4:AN4 B21:O23 A43 B68:I69 AC30:AE44 AD45:AE45 B30:M43 AA19:AN19 AA8:AN17 AA21:AN21 D59:T61 J48:O56" name="Range1"/>
  </protectedRanges>
  <mergeCells count="255">
    <mergeCell ref="AF31:AN31"/>
    <mergeCell ref="H29:J29"/>
    <mergeCell ref="B8:O8"/>
    <mergeCell ref="P54:T54"/>
    <mergeCell ref="D54:F54"/>
    <mergeCell ref="J54:O54"/>
    <mergeCell ref="N34:P35"/>
    <mergeCell ref="N36:P37"/>
    <mergeCell ref="N38:P39"/>
    <mergeCell ref="Q30:S31"/>
    <mergeCell ref="D47:F47"/>
    <mergeCell ref="P49:T49"/>
    <mergeCell ref="D49:F49"/>
    <mergeCell ref="P53:T53"/>
    <mergeCell ref="D53:F53"/>
    <mergeCell ref="G54:I54"/>
    <mergeCell ref="D48:F48"/>
    <mergeCell ref="J48:O48"/>
    <mergeCell ref="G53:I53"/>
    <mergeCell ref="Q45:S45"/>
    <mergeCell ref="A44:G45"/>
    <mergeCell ref="T44:V44"/>
    <mergeCell ref="B42:D43"/>
    <mergeCell ref="K34:M35"/>
    <mergeCell ref="K36:M37"/>
    <mergeCell ref="T32:V33"/>
    <mergeCell ref="T34:V35"/>
    <mergeCell ref="T36:V37"/>
    <mergeCell ref="Z40:AB41"/>
    <mergeCell ref="J49:O49"/>
    <mergeCell ref="AA14:AN14"/>
    <mergeCell ref="AA19:AN19"/>
    <mergeCell ref="X16:AJ16"/>
    <mergeCell ref="AK16:AN16"/>
    <mergeCell ref="AK17:AN17"/>
    <mergeCell ref="H27:J27"/>
    <mergeCell ref="B17:P17"/>
    <mergeCell ref="B14:Q14"/>
    <mergeCell ref="AA15:AN15"/>
    <mergeCell ref="B16:Q16"/>
    <mergeCell ref="B15:P15"/>
    <mergeCell ref="W28:Y28"/>
    <mergeCell ref="W44:Y44"/>
    <mergeCell ref="Z28:AB28"/>
    <mergeCell ref="Z34:AB35"/>
    <mergeCell ref="Z38:AB39"/>
    <mergeCell ref="W38:Y39"/>
    <mergeCell ref="W40:Y41"/>
    <mergeCell ref="Z36:AB37"/>
    <mergeCell ref="Q28:S29"/>
    <mergeCell ref="AC42:AD42"/>
    <mergeCell ref="AF34:AN34"/>
    <mergeCell ref="AF35:AN35"/>
    <mergeCell ref="AF36:AN36"/>
    <mergeCell ref="AI50:AM50"/>
    <mergeCell ref="W45:Y45"/>
    <mergeCell ref="AC44:AD44"/>
    <mergeCell ref="AF40:AN40"/>
    <mergeCell ref="AF43:AN43"/>
    <mergeCell ref="AF42:AN42"/>
    <mergeCell ref="Z44:AB44"/>
    <mergeCell ref="W34:Y35"/>
    <mergeCell ref="W36:Y37"/>
    <mergeCell ref="Z42:AB43"/>
    <mergeCell ref="W42:Y43"/>
    <mergeCell ref="AF38:AN38"/>
    <mergeCell ref="AF39:AN39"/>
    <mergeCell ref="BA28:BC29"/>
    <mergeCell ref="BL28:BL29"/>
    <mergeCell ref="BM28:BM29"/>
    <mergeCell ref="BN28:BN29"/>
    <mergeCell ref="BO28:BO29"/>
    <mergeCell ref="BP28:BP29"/>
    <mergeCell ref="BK28:BK29"/>
    <mergeCell ref="BG28:BG29"/>
    <mergeCell ref="BH28:BH29"/>
    <mergeCell ref="BI28:BI29"/>
    <mergeCell ref="BJ28:BJ29"/>
    <mergeCell ref="J52:O52"/>
    <mergeCell ref="A54:C54"/>
    <mergeCell ref="D50:F50"/>
    <mergeCell ref="J50:O50"/>
    <mergeCell ref="L67:S67"/>
    <mergeCell ref="J53:O53"/>
    <mergeCell ref="P48:T48"/>
    <mergeCell ref="A52:C52"/>
    <mergeCell ref="B67:I67"/>
    <mergeCell ref="A56:C56"/>
    <mergeCell ref="G48:I48"/>
    <mergeCell ref="A48:C48"/>
    <mergeCell ref="A53:C53"/>
    <mergeCell ref="D52:F52"/>
    <mergeCell ref="P50:T50"/>
    <mergeCell ref="A51:C51"/>
    <mergeCell ref="D51:F51"/>
    <mergeCell ref="P52:T52"/>
    <mergeCell ref="A58:T58"/>
    <mergeCell ref="P56:T56"/>
    <mergeCell ref="J56:O56"/>
    <mergeCell ref="D55:F55"/>
    <mergeCell ref="D56:F56"/>
    <mergeCell ref="D61:T61"/>
    <mergeCell ref="A47:C47"/>
    <mergeCell ref="A49:C49"/>
    <mergeCell ref="G47:I47"/>
    <mergeCell ref="Q38:S39"/>
    <mergeCell ref="Q42:S43"/>
    <mergeCell ref="Q40:S41"/>
    <mergeCell ref="K42:M43"/>
    <mergeCell ref="K40:M41"/>
    <mergeCell ref="N42:P43"/>
    <mergeCell ref="H38:J39"/>
    <mergeCell ref="H40:J41"/>
    <mergeCell ref="E38:G39"/>
    <mergeCell ref="B38:D39"/>
    <mergeCell ref="E40:G41"/>
    <mergeCell ref="E42:G43"/>
    <mergeCell ref="B40:D41"/>
    <mergeCell ref="N40:P41"/>
    <mergeCell ref="N44:P45"/>
    <mergeCell ref="Q44:S44"/>
    <mergeCell ref="P47:T47"/>
    <mergeCell ref="AI54:AM54"/>
    <mergeCell ref="AC54:AF54"/>
    <mergeCell ref="Z48:AF48"/>
    <mergeCell ref="AI55:AM55"/>
    <mergeCell ref="Y54:Z54"/>
    <mergeCell ref="Z53:AF53"/>
    <mergeCell ref="Z55:AF55"/>
    <mergeCell ref="Z50:AF50"/>
    <mergeCell ref="AC52:AF52"/>
    <mergeCell ref="AI48:AM48"/>
    <mergeCell ref="AA52:AB52"/>
    <mergeCell ref="Y52:Z52"/>
    <mergeCell ref="AI53:AM53"/>
    <mergeCell ref="E28:G28"/>
    <mergeCell ref="E29:G29"/>
    <mergeCell ref="H34:J35"/>
    <mergeCell ref="H36:J37"/>
    <mergeCell ref="N28:P28"/>
    <mergeCell ref="AC28:AE29"/>
    <mergeCell ref="AF28:AN29"/>
    <mergeCell ref="W29:Y29"/>
    <mergeCell ref="Z29:AB29"/>
    <mergeCell ref="N29:P29"/>
    <mergeCell ref="H30:J31"/>
    <mergeCell ref="H32:J33"/>
    <mergeCell ref="N32:P33"/>
    <mergeCell ref="K32:M33"/>
    <mergeCell ref="E36:G37"/>
    <mergeCell ref="K28:M28"/>
    <mergeCell ref="K29:M29"/>
    <mergeCell ref="Q32:S33"/>
    <mergeCell ref="AF32:AN32"/>
    <mergeCell ref="AF33:AN33"/>
    <mergeCell ref="AF30:AN30"/>
    <mergeCell ref="AF37:AN37"/>
    <mergeCell ref="Q34:S35"/>
    <mergeCell ref="Q36:S37"/>
    <mergeCell ref="B7:O7"/>
    <mergeCell ref="A2:AN2"/>
    <mergeCell ref="B4:O4"/>
    <mergeCell ref="AA4:AN4"/>
    <mergeCell ref="AA8:AN8"/>
    <mergeCell ref="B6:O6"/>
    <mergeCell ref="B5:O5"/>
    <mergeCell ref="AA6:AN6"/>
    <mergeCell ref="B11:O11"/>
    <mergeCell ref="AA10:AN10"/>
    <mergeCell ref="B9:O9"/>
    <mergeCell ref="B10:O10"/>
    <mergeCell ref="AA9:AN9"/>
    <mergeCell ref="AJ24:AN24"/>
    <mergeCell ref="B21:O21"/>
    <mergeCell ref="AJ23:AN23"/>
    <mergeCell ref="B23:O23"/>
    <mergeCell ref="B25:O25"/>
    <mergeCell ref="AJ25:AN25"/>
    <mergeCell ref="AA21:AN21"/>
    <mergeCell ref="AJ26:AN26"/>
    <mergeCell ref="AA12:AN12"/>
    <mergeCell ref="B13:O13"/>
    <mergeCell ref="AA13:AN13"/>
    <mergeCell ref="B68:I69"/>
    <mergeCell ref="A50:C50"/>
    <mergeCell ref="G50:I50"/>
    <mergeCell ref="AA54:AB54"/>
    <mergeCell ref="AC43:AD43"/>
    <mergeCell ref="T30:V31"/>
    <mergeCell ref="T29:V29"/>
    <mergeCell ref="Z51:AF51"/>
    <mergeCell ref="AI51:AM51"/>
    <mergeCell ref="J47:O47"/>
    <mergeCell ref="Z49:AF49"/>
    <mergeCell ref="AI52:AM52"/>
    <mergeCell ref="G49:I49"/>
    <mergeCell ref="AI45:AN45"/>
    <mergeCell ref="Z47:AF47"/>
    <mergeCell ref="AI47:AM47"/>
    <mergeCell ref="Z45:AB45"/>
    <mergeCell ref="AF44:AH44"/>
    <mergeCell ref="AF45:AH45"/>
    <mergeCell ref="B29:D29"/>
    <mergeCell ref="B30:D31"/>
    <mergeCell ref="V67:AC67"/>
    <mergeCell ref="G55:I55"/>
    <mergeCell ref="AI56:AM56"/>
    <mergeCell ref="AF67:AM67"/>
    <mergeCell ref="AA11:AN11"/>
    <mergeCell ref="AC46:AN46"/>
    <mergeCell ref="V58:AM59"/>
    <mergeCell ref="T28:V28"/>
    <mergeCell ref="AC30:AD31"/>
    <mergeCell ref="AC32:AD33"/>
    <mergeCell ref="AC34:AD35"/>
    <mergeCell ref="AC36:AD37"/>
    <mergeCell ref="AC38:AD39"/>
    <mergeCell ref="AC40:AD40"/>
    <mergeCell ref="AC41:AD41"/>
    <mergeCell ref="W32:Y33"/>
    <mergeCell ref="Z30:AB31"/>
    <mergeCell ref="Z32:AB33"/>
    <mergeCell ref="W30:Y31"/>
    <mergeCell ref="T38:V39"/>
    <mergeCell ref="T40:V41"/>
    <mergeCell ref="T45:V45"/>
    <mergeCell ref="T42:V43"/>
    <mergeCell ref="AI44:AN44"/>
    <mergeCell ref="AI49:AM49"/>
    <mergeCell ref="D60:T60"/>
    <mergeCell ref="AF41:AN41"/>
    <mergeCell ref="D59:T59"/>
    <mergeCell ref="A25:A27"/>
    <mergeCell ref="B19:O19"/>
    <mergeCell ref="J51:O51"/>
    <mergeCell ref="P51:T51"/>
    <mergeCell ref="A57:T57"/>
    <mergeCell ref="J55:O55"/>
    <mergeCell ref="A55:C55"/>
    <mergeCell ref="P55:T55"/>
    <mergeCell ref="K30:M31"/>
    <mergeCell ref="N30:P31"/>
    <mergeCell ref="K38:M39"/>
    <mergeCell ref="H42:J43"/>
    <mergeCell ref="B32:D33"/>
    <mergeCell ref="B34:D35"/>
    <mergeCell ref="B36:D37"/>
    <mergeCell ref="E30:G31"/>
    <mergeCell ref="E32:G33"/>
    <mergeCell ref="E34:G35"/>
    <mergeCell ref="B28:D28"/>
    <mergeCell ref="H28:J28"/>
    <mergeCell ref="G51:I51"/>
    <mergeCell ref="G52:I52"/>
    <mergeCell ref="G56:I56"/>
  </mergeCells>
  <phoneticPr fontId="3" type="noConversion"/>
  <conditionalFormatting sqref="E30:M43">
    <cfRule type="expression" dxfId="4" priority="8" stopIfTrue="1">
      <formula>IF(MOD(E30,0.25)=0,FALSE,TRUE)</formula>
    </cfRule>
  </conditionalFormatting>
  <conditionalFormatting sqref="A44:G45">
    <cfRule type="expression" dxfId="3" priority="7" stopIfTrue="1">
      <formula>IF(SUM($BD$31:$BF$43)&gt;0,TRUE,FALSE)</formula>
    </cfRule>
  </conditionalFormatting>
  <conditionalFormatting sqref="H27:J27">
    <cfRule type="expression" dxfId="2" priority="6" stopIfTrue="1">
      <formula>IF(MOD($H$27,0.25)=0,FALSE,TRUE)</formula>
    </cfRule>
  </conditionalFormatting>
  <conditionalFormatting sqref="B25">
    <cfRule type="expression" dxfId="1" priority="5" stopIfTrue="1">
      <formula>IF(WEEKDAY(B25)=1,FALSE,TRUE)</formula>
    </cfRule>
  </conditionalFormatting>
  <conditionalFormatting sqref="V58">
    <cfRule type="expression" dxfId="0" priority="2" stopIfTrue="1">
      <formula>IF($BA$6="0*0*0",FALSE,TRUE)</formula>
    </cfRule>
  </conditionalFormatting>
  <dataValidations count="2">
    <dataValidation type="custom" allowBlank="1" showErrorMessage="1" errorTitle="Data Entry Error" error="Times need to be entered in a demical format. i.e. 7:30am = 7.50 or 6.15pm = 18.25" sqref="E30:M43" xr:uid="{00000000-0002-0000-0000-000000000000}">
      <formula1>MOD(E30,0.25)=0</formula1>
    </dataValidation>
    <dataValidation type="list" allowBlank="1" showDropDown="1" showErrorMessage="1" errorTitle="Error" error="Please Enter 'Yes' or 'No' To indicate whether or not you are GST registered" sqref="AK16:AN16" xr:uid="{A11AC8A7-2E68-4E58-9A82-3D19521BE9A5}">
      <formula1>$AW$19:$AW$22</formula1>
    </dataValidation>
  </dataValidations>
  <printOptions horizontalCentered="1"/>
  <pageMargins left="0.23622047244094491" right="0.23622047244094491" top="0.23622047244094491" bottom="0.23622047244094491" header="0.31496062992125984" footer="0.31496062992125984"/>
  <pageSetup paperSize="9" scale="63" orientation="portrait" r:id="rId1"/>
  <headerFooter scaleWithDoc="0" alignWithMargins="0"/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4" name="Check Box 13">
              <controlPr defaultSize="0" autoFill="0" autoLine="0" autoPict="0">
                <anchor moveWithCells="1">
                  <from>
                    <xdr:col>30</xdr:col>
                    <xdr:colOff>12700</xdr:colOff>
                    <xdr:row>40</xdr:row>
                    <xdr:rowOff>0</xdr:rowOff>
                  </from>
                  <to>
                    <xdr:col>31</xdr:col>
                    <xdr:colOff>25400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Check Box 14">
              <controlPr defaultSize="0" autoFill="0" autoLine="0" autoPict="0">
                <anchor moveWithCells="1">
                  <from>
                    <xdr:col>30</xdr:col>
                    <xdr:colOff>12700</xdr:colOff>
                    <xdr:row>41</xdr:row>
                    <xdr:rowOff>0</xdr:rowOff>
                  </from>
                  <to>
                    <xdr:col>31</xdr:col>
                    <xdr:colOff>25400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6" name="Check Box 16">
              <controlPr defaultSize="0" autoFill="0" autoLine="0" autoPict="0">
                <anchor moveWithCells="1">
                  <from>
                    <xdr:col>30</xdr:col>
                    <xdr:colOff>12700</xdr:colOff>
                    <xdr:row>42</xdr:row>
                    <xdr:rowOff>0</xdr:rowOff>
                  </from>
                  <to>
                    <xdr:col>31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B8BD7C9CF59641825759D9DD5D400F" ma:contentTypeVersion="5" ma:contentTypeDescription="Create a new document." ma:contentTypeScope="" ma:versionID="9c781f0d7c966648d172e64cfd59574f">
  <xsd:schema xmlns:xsd="http://www.w3.org/2001/XMLSchema" xmlns:xs="http://www.w3.org/2001/XMLSchema" xmlns:p="http://schemas.microsoft.com/office/2006/metadata/properties" xmlns:ns3="c1fc250d-650c-47df-9153-2a1898f0f1d8" xmlns:ns4="df8eb8df-b387-47f5-bded-f46f03ce0db8" targetNamespace="http://schemas.microsoft.com/office/2006/metadata/properties" ma:root="true" ma:fieldsID="8172ba872f80bfa4f48b7ed96628b451" ns3:_="" ns4:_="">
    <xsd:import namespace="c1fc250d-650c-47df-9153-2a1898f0f1d8"/>
    <xsd:import namespace="df8eb8df-b387-47f5-bded-f46f03ce0db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fc250d-650c-47df-9153-2a1898f0f1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eb8df-b387-47f5-bded-f46f03ce0db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38F5B6-142E-4404-A44C-326FAB4BD2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977C55-BE83-4EF2-BEE8-A596CB9012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294FF89-DCD6-4D42-AC29-7412468BC4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fc250d-650c-47df-9153-2a1898f0f1d8"/>
    <ds:schemaRef ds:uri="df8eb8df-b387-47f5-bded-f46f03ce0d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FULL TIME</vt:lpstr>
      <vt:lpstr>'FULL TIME'!Print_Area</vt:lpstr>
    </vt:vector>
  </TitlesOfParts>
  <Company>3 Foot 7 Limited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3ft7 Time Card (Formulas)</dc:title>
  <dc:creator>Helene Takacs</dc:creator>
  <cp:lastModifiedBy>TraceySharmanDesignLtd TraceySharmanDesignLtd</cp:lastModifiedBy>
  <cp:lastPrinted>2022-05-05T00:53:04Z</cp:lastPrinted>
  <dcterms:created xsi:type="dcterms:W3CDTF">2009-06-08T05:21:37Z</dcterms:created>
  <dcterms:modified xsi:type="dcterms:W3CDTF">2023-03-10T01:26:22Z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0x0101006AB8BD7C9CF59641825759D9DD5D400F</vt:lpwstr>
  </property>
</Properties>
</file>